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fo\OneDrive\eModul\Administracija\LILIPUT TRPINJA\2024\Godišnji izvještaj 2024\"/>
    </mc:Choice>
  </mc:AlternateContent>
  <bookViews>
    <workbookView xWindow="0" yWindow="0" windowWidth="28800" windowHeight="11835"/>
  </bookViews>
  <sheets>
    <sheet name="SAŽETAK" sheetId="1" r:id="rId1"/>
    <sheet name=" Račun prihoda i rashoda" sheetId="3" r:id="rId2"/>
    <sheet name="Rashodi prema izvorima finan" sheetId="5" r:id="rId3"/>
    <sheet name="Rashodi prema funkcijskoj k " sheetId="8" r:id="rId4"/>
    <sheet name="Račun financiranja" sheetId="6" r:id="rId5"/>
    <sheet name="Račun fin prema izvorima f" sheetId="10" r:id="rId6"/>
    <sheet name="POSEBNI DIO" sheetId="7" r:id="rId7"/>
  </sheets>
  <definedNames>
    <definedName name="_xlnm.Print_Area" localSheetId="1">' Račun prihoda i rashoda'!$B$1:$H$72</definedName>
    <definedName name="_xlnm.Print_Area" localSheetId="0">SAŽETAK!$A$1:$K$30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" i="5" l="1"/>
  <c r="G22" i="7"/>
  <c r="H13" i="7" l="1"/>
  <c r="H55" i="7"/>
  <c r="H59" i="7"/>
  <c r="H60" i="7"/>
  <c r="H61" i="7"/>
  <c r="F9" i="7"/>
  <c r="F11" i="7"/>
  <c r="F29" i="7"/>
  <c r="F59" i="7"/>
  <c r="F60" i="7"/>
  <c r="G62" i="7"/>
  <c r="G61" i="7" s="1"/>
  <c r="G60" i="7" s="1"/>
  <c r="G59" i="7" s="1"/>
  <c r="G64" i="7"/>
  <c r="G32" i="7"/>
  <c r="G56" i="7"/>
  <c r="G55" i="7" s="1"/>
  <c r="G36" i="7"/>
  <c r="G42" i="7"/>
  <c r="G51" i="7"/>
  <c r="E18" i="5"/>
  <c r="G26" i="7"/>
  <c r="G16" i="7"/>
  <c r="G18" i="7"/>
  <c r="G14" i="7"/>
  <c r="G13" i="7" s="1"/>
  <c r="G31" i="7" l="1"/>
  <c r="G21" i="7"/>
  <c r="F7" i="8"/>
  <c r="G7" i="8"/>
  <c r="F8" i="8"/>
  <c r="G8" i="8"/>
  <c r="G6" i="8"/>
  <c r="F6" i="8"/>
  <c r="E6" i="8"/>
  <c r="C6" i="8"/>
  <c r="D7" i="8"/>
  <c r="D6" i="8" s="1"/>
  <c r="E7" i="8"/>
  <c r="C7" i="8"/>
  <c r="G7" i="5"/>
  <c r="G8" i="5"/>
  <c r="G9" i="5"/>
  <c r="G10" i="5"/>
  <c r="G11" i="5"/>
  <c r="G12" i="5"/>
  <c r="G15" i="5"/>
  <c r="G16" i="5"/>
  <c r="G17" i="5"/>
  <c r="G18" i="5"/>
  <c r="G19" i="5"/>
  <c r="F7" i="5"/>
  <c r="F8" i="5"/>
  <c r="F9" i="5"/>
  <c r="F10" i="5"/>
  <c r="F11" i="5"/>
  <c r="F12" i="5"/>
  <c r="G6" i="5"/>
  <c r="F6" i="5"/>
  <c r="D13" i="5"/>
  <c r="D18" i="5"/>
  <c r="D16" i="5"/>
  <c r="D14" i="5"/>
  <c r="C6" i="5"/>
  <c r="D6" i="5"/>
  <c r="D7" i="5"/>
  <c r="D9" i="5"/>
  <c r="D11" i="5"/>
  <c r="C11" i="5"/>
  <c r="C9" i="5"/>
  <c r="C7" i="5"/>
  <c r="E6" i="5"/>
  <c r="E7" i="5"/>
  <c r="E9" i="5"/>
  <c r="E11" i="5"/>
  <c r="E14" i="5"/>
  <c r="G14" i="5" s="1"/>
  <c r="G30" i="7" l="1"/>
  <c r="G29" i="7" s="1"/>
  <c r="H29" i="7" s="1"/>
  <c r="H31" i="7"/>
  <c r="G12" i="7"/>
  <c r="G11" i="7" s="1"/>
  <c r="H21" i="7"/>
  <c r="E13" i="5"/>
  <c r="G13" i="5" s="1"/>
  <c r="G9" i="7" l="1"/>
  <c r="H9" i="7" s="1"/>
  <c r="H11" i="7"/>
  <c r="J38" i="3"/>
  <c r="J39" i="3"/>
  <c r="J40" i="3"/>
  <c r="J41" i="3"/>
  <c r="J42" i="3"/>
  <c r="J43" i="3"/>
  <c r="J44" i="3"/>
  <c r="J45" i="3"/>
  <c r="J46" i="3"/>
  <c r="J47" i="3"/>
  <c r="J48" i="3"/>
  <c r="J50" i="3"/>
  <c r="J51" i="3"/>
  <c r="J52" i="3"/>
  <c r="J54" i="3"/>
  <c r="J55" i="3"/>
  <c r="J56" i="3"/>
  <c r="J57" i="3"/>
  <c r="J58" i="3"/>
  <c r="J59" i="3"/>
  <c r="J61" i="3"/>
  <c r="J62" i="3"/>
  <c r="K28" i="3"/>
  <c r="K29" i="3"/>
  <c r="K37" i="3"/>
  <c r="K64" i="3"/>
  <c r="J64" i="3"/>
  <c r="J65" i="3"/>
  <c r="J66" i="3"/>
  <c r="J28" i="3"/>
  <c r="J29" i="3"/>
  <c r="J30" i="3"/>
  <c r="J31" i="3"/>
  <c r="J32" i="3"/>
  <c r="J33" i="3"/>
  <c r="J34" i="3"/>
  <c r="J36" i="3"/>
  <c r="J37" i="3"/>
  <c r="K27" i="3"/>
  <c r="J27" i="3"/>
  <c r="I27" i="3"/>
  <c r="G27" i="3"/>
  <c r="I28" i="3"/>
  <c r="G28" i="3"/>
  <c r="I64" i="3"/>
  <c r="I37" i="3"/>
  <c r="G37" i="3"/>
  <c r="G64" i="3"/>
  <c r="H68" i="3"/>
  <c r="I68" i="3"/>
  <c r="G68" i="3"/>
  <c r="I69" i="3"/>
  <c r="G69" i="3"/>
  <c r="I70" i="3"/>
  <c r="G70" i="3"/>
  <c r="I65" i="3"/>
  <c r="G65" i="3"/>
  <c r="I59" i="3"/>
  <c r="G59" i="3"/>
  <c r="I50" i="3"/>
  <c r="G50" i="3"/>
  <c r="I43" i="3"/>
  <c r="G43" i="3"/>
  <c r="I38" i="3"/>
  <c r="G38" i="3"/>
  <c r="H28" i="3"/>
  <c r="H27" i="3" s="1"/>
  <c r="I30" i="3"/>
  <c r="I32" i="3"/>
  <c r="I34" i="3"/>
  <c r="G34" i="3"/>
  <c r="G32" i="3"/>
  <c r="G30" i="3"/>
  <c r="J14" i="3"/>
  <c r="J17" i="3"/>
  <c r="J20" i="3"/>
  <c r="J23" i="3"/>
  <c r="H11" i="3"/>
  <c r="H10" i="3" s="1"/>
  <c r="I22" i="3"/>
  <c r="I21" i="3" s="1"/>
  <c r="K21" i="3" s="1"/>
  <c r="G22" i="3"/>
  <c r="G21" i="3" s="1"/>
  <c r="G13" i="3"/>
  <c r="G12" i="3" s="1"/>
  <c r="J12" i="3" s="1"/>
  <c r="G16" i="3"/>
  <c r="G15" i="3" s="1"/>
  <c r="G19" i="3"/>
  <c r="G18" i="3" s="1"/>
  <c r="J18" i="3" s="1"/>
  <c r="I16" i="3"/>
  <c r="I15" i="3" s="1"/>
  <c r="J15" i="3" s="1"/>
  <c r="I13" i="3"/>
  <c r="I12" i="3" s="1"/>
  <c r="K12" i="3" s="1"/>
  <c r="G29" i="3" l="1"/>
  <c r="I29" i="3"/>
  <c r="J21" i="3"/>
  <c r="K15" i="3"/>
  <c r="J19" i="3"/>
  <c r="J22" i="3"/>
  <c r="I11" i="3"/>
  <c r="K11" i="3" s="1"/>
  <c r="J16" i="3"/>
  <c r="J13" i="3"/>
  <c r="G11" i="3"/>
  <c r="G10" i="3" s="1"/>
  <c r="I10" i="3" l="1"/>
  <c r="J11" i="3"/>
  <c r="K10" i="3" l="1"/>
  <c r="J10" i="3"/>
  <c r="G18" i="1" l="1"/>
  <c r="G15" i="1"/>
  <c r="G19" i="1" s="1"/>
  <c r="K16" i="1"/>
  <c r="K13" i="1"/>
  <c r="J16" i="1"/>
  <c r="J13" i="1"/>
  <c r="I18" i="1"/>
  <c r="H18" i="1"/>
  <c r="H15" i="1"/>
  <c r="I15" i="1"/>
  <c r="J15" i="1" l="1"/>
  <c r="H19" i="1"/>
  <c r="K18" i="1"/>
  <c r="I19" i="1"/>
  <c r="J19" i="1" s="1"/>
  <c r="J18" i="1"/>
  <c r="K15" i="1"/>
</calcChain>
</file>

<file path=xl/sharedStrings.xml><?xml version="1.0" encoding="utf-8"?>
<sst xmlns="http://schemas.openxmlformats.org/spreadsheetml/2006/main" count="264" uniqueCount="151">
  <si>
    <t>PRIHODI UKUPNO</t>
  </si>
  <si>
    <t>RASHODI UKUPNO</t>
  </si>
  <si>
    <t>RAZLIKA - VIŠAK / MANJAK</t>
  </si>
  <si>
    <t>Prihodi poslovanja</t>
  </si>
  <si>
    <t>Rashodi poslovanja</t>
  </si>
  <si>
    <t>Rashodi za zaposlene</t>
  </si>
  <si>
    <t>Rashodi za nabavu nefinancijske imovine</t>
  </si>
  <si>
    <t>BROJČANA OZNAKA I NAZIV</t>
  </si>
  <si>
    <t>Primici od financijske imovine i zaduživanja</t>
  </si>
  <si>
    <t>Izdaci za financijsku imovinu i otplate zajmova</t>
  </si>
  <si>
    <t>II. POSEBNI DIO</t>
  </si>
  <si>
    <t>I. OPĆI DIO</t>
  </si>
  <si>
    <t>Materijalni rashodi</t>
  </si>
  <si>
    <t>Primici od zaduživanja</t>
  </si>
  <si>
    <t>Izdaci za otplatu glavnice primljenih kredita i zajmova</t>
  </si>
  <si>
    <t>Pomoći iz inozemstva i od subjekata unutar općeg proračuna</t>
  </si>
  <si>
    <t>…</t>
  </si>
  <si>
    <t>1 Opći prihodi i primici</t>
  </si>
  <si>
    <t>11 Opći prihodi i primici</t>
  </si>
  <si>
    <t>12 Sredstva učešća za pomoći</t>
  </si>
  <si>
    <t>….</t>
  </si>
  <si>
    <t>2 Doprinosi</t>
  </si>
  <si>
    <t>21 Doprinosi za mirovinsko osiguranje</t>
  </si>
  <si>
    <t>3 Vlastiti prihodi</t>
  </si>
  <si>
    <t>31 Vlastiti prihodi</t>
  </si>
  <si>
    <t>INDEKS</t>
  </si>
  <si>
    <t>7 PRIHODI OD PRODAJE NEFINANCIJSKE IMOVINE</t>
  </si>
  <si>
    <t>6 PRIHODI POSLOVANJA</t>
  </si>
  <si>
    <t>3 RASHODI  POSLOVANJA</t>
  </si>
  <si>
    <t>4 RASHODI ZA NABAVU NEFINANCIJSKE IMOVINE</t>
  </si>
  <si>
    <t>Prihodi od prodaje proizvoda i robe te pruženih usluga</t>
  </si>
  <si>
    <t>Plaće (Bruto)</t>
  </si>
  <si>
    <t>Plaće za redovan rad</t>
  </si>
  <si>
    <t>Naknade troškova zaposlenima</t>
  </si>
  <si>
    <t>Službena putovanja</t>
  </si>
  <si>
    <t>6=5/2*100</t>
  </si>
  <si>
    <t>7=5/4*100</t>
  </si>
  <si>
    <t xml:space="preserve">IZVJEŠTAJ O PRIHODIMA I RASHODIMA PREMA EKONOMSKOJ KLASIFIKACIJI </t>
  </si>
  <si>
    <t>IZVJEŠTAJ O PRIHODIMA I RASHODIMA PREMA IZVORIMA FINANCIRANJA</t>
  </si>
  <si>
    <t>IZVJEŠTAJ O RASHODIMA PREMA FUNKCIJSKOJ KLASIFIKACIJI</t>
  </si>
  <si>
    <t xml:space="preserve">IZVJEŠTAJ RAČUNA FINANCIRANJA PREMA EKONOMSKOJ KLASIFIKACIJI </t>
  </si>
  <si>
    <t>Primljeni krediti i zajmovi od međunarodnih organizacija, institucija i tijela EU te inozemnih vlada</t>
  </si>
  <si>
    <t>Primljeni zajmovi od međunarodnih organizacija</t>
  </si>
  <si>
    <t>Otplata glavnice primljenih kredita i zajmova od međunarodnih organizacija, institucija i tijela EU te inozemnih vlada</t>
  </si>
  <si>
    <t>Otplata glavnice primljenih zajmova od međunarodnih organizacija</t>
  </si>
  <si>
    <t>IZVJEŠTAJ RAČUNA FINANCIRANJA PREMA IZVORIMA FINANCIRANJA</t>
  </si>
  <si>
    <t>UKUPNO PRIMICI</t>
  </si>
  <si>
    <t xml:space="preserve">UKUPNO IZDACI </t>
  </si>
  <si>
    <t xml:space="preserve">UKUPNO PRIHODI </t>
  </si>
  <si>
    <t>UKUPNO RASHODI</t>
  </si>
  <si>
    <t>UKUPNO PRIHODI</t>
  </si>
  <si>
    <t>INDEKS**</t>
  </si>
  <si>
    <t>SAŽETAK  RAČUNA PRIHODA I RASHODA I RAČUNA FINANCIRANJA</t>
  </si>
  <si>
    <t xml:space="preserve"> RAČUN FINANCIRANJA</t>
  </si>
  <si>
    <t xml:space="preserve"> RAČUN PRIHODA I RASHODA </t>
  </si>
  <si>
    <t>IZVJEŠTAJ PO PROGRAMSKOJ KLASIFIKACIJI</t>
  </si>
  <si>
    <t>SAŽETAK RAČUNA PRIHODA I RASHODA</t>
  </si>
  <si>
    <t>IZVORNI PLAN ILI REBALANS N.*</t>
  </si>
  <si>
    <t>TEKUĆI PLAN N.*</t>
  </si>
  <si>
    <t xml:space="preserve">OSTVARENJE/IZVRŠENJE 
N. </t>
  </si>
  <si>
    <t xml:space="preserve"> IZVRŠENJE 
N. </t>
  </si>
  <si>
    <t xml:space="preserve">OSTVARENJE/IZVRŠENJE 
N-1. </t>
  </si>
  <si>
    <t>OSTVARENJE/IZVRŠENJE 
2023.</t>
  </si>
  <si>
    <t>5=4/2*100</t>
  </si>
  <si>
    <t>6=4/3*100</t>
  </si>
  <si>
    <t>IZVORNI PLAN ILI REBALANS 2024.</t>
  </si>
  <si>
    <t>OSTVARENJE/IZVRŠENJE 
2024.</t>
  </si>
  <si>
    <t xml:space="preserve">OSTVARENJE/IZVRŠENJE 
2023. </t>
  </si>
  <si>
    <t>Pomoći proračunskim korisnicima iz proračuna koji im nije nadležan</t>
  </si>
  <si>
    <t>Tekuće pomoći proračunskim korisnicima iz proračuna koji im nije nadležan</t>
  </si>
  <si>
    <t>Prihodi od upravnih i administrativnih pristojbi, pristojbi po posebnim propisima i naknada</t>
  </si>
  <si>
    <t>Ostali nespomenuti prihodi</t>
  </si>
  <si>
    <t>Tekuće donacije</t>
  </si>
  <si>
    <t>Donacije od pravnih i fizičkih osoba izvan općeg proračuna i povrat donacija po protestiranim jamstvima</t>
  </si>
  <si>
    <t>Prihodi od prodaje proizvoda i robe te pruženih usluga, prihodi od donacija te povrati po protestiranim jamstvima</t>
  </si>
  <si>
    <t>Prihodi iz  nadležnog proračuna za financiranje rashoda poslovanja</t>
  </si>
  <si>
    <t>Prihodi iz nadležnog proračuna za financiranje redovne djelatnosti proračunskih korisnika</t>
  </si>
  <si>
    <t xml:space="preserve">Prihodi iz nadležnog proračuna </t>
  </si>
  <si>
    <t xml:space="preserve">OSTVARENJE/IZVRŠENJE 
2024. </t>
  </si>
  <si>
    <t>Ostali rashodi za zaposlene</t>
  </si>
  <si>
    <t>Doprinosi na plaće</t>
  </si>
  <si>
    <t>Doprinosi za mirovinsko osiguranje</t>
  </si>
  <si>
    <t>Doprinosi za obvezno zdravstveno osiguranje</t>
  </si>
  <si>
    <t>Naknade za prijevoz, za rad na terenu i odvojeni život</t>
  </si>
  <si>
    <t>Stručno usavršavanje zaposlenika</t>
  </si>
  <si>
    <t>Ostale naknade troškova zaposlenima</t>
  </si>
  <si>
    <t>Rashodi za materijal i energiju</t>
  </si>
  <si>
    <t>Uredski materijal i ostali materijalni rashodi</t>
  </si>
  <si>
    <t>Materijali i sirovine</t>
  </si>
  <si>
    <t>Energija</t>
  </si>
  <si>
    <t>Materijal i dijelovi za tekuće i investicijsko održavanje</t>
  </si>
  <si>
    <t>Sitni inventar i auto gume</t>
  </si>
  <si>
    <t>Službena, radna i zaštitna odjeća i obuća</t>
  </si>
  <si>
    <t>Rashodi za usluge</t>
  </si>
  <si>
    <t>Usluge telefona, pošte i prijevoza</t>
  </si>
  <si>
    <t>Usluge tekućeg i investicijskog održavanja</t>
  </si>
  <si>
    <t>Usluge promidžbe i informiranja</t>
  </si>
  <si>
    <t>Komunalne usluge</t>
  </si>
  <si>
    <t>Zdravstvene i veterinarske usluge</t>
  </si>
  <si>
    <t>Intelektualne i osobne usluge</t>
  </si>
  <si>
    <t>Računalne usluge</t>
  </si>
  <si>
    <t>Ostale usluge</t>
  </si>
  <si>
    <t>Ostali nespomenuti rashodi poslovanja</t>
  </si>
  <si>
    <t>Naknade za rad predstavničkih i izvršnih tijela, povjerenstava i slično</t>
  </si>
  <si>
    <t>Premije osiguranja</t>
  </si>
  <si>
    <t>Pristojbe i naknade</t>
  </si>
  <si>
    <t xml:space="preserve">Ostali nespomenuti rashodi poslovanja </t>
  </si>
  <si>
    <t>Bankarske usluge i usluge platnog prometa</t>
  </si>
  <si>
    <t>Financijski rashodi</t>
  </si>
  <si>
    <t>Ostali financijski rashodi</t>
  </si>
  <si>
    <t>Ostali nespomenuti financijski rashodi</t>
  </si>
  <si>
    <t>Rashodi za nabavu proizvedene dugotrajne imovine</t>
  </si>
  <si>
    <t>Postrojenja i oprema</t>
  </si>
  <si>
    <t>Uredska oprema i namještaj</t>
  </si>
  <si>
    <t>Uređaji, strojevi i oprema za ostale namjene</t>
  </si>
  <si>
    <t>Izvor 1. Opći prihodi i primici</t>
  </si>
  <si>
    <t>1.1. Prihodi iz proračuna općine Trpinja</t>
  </si>
  <si>
    <t>Izvor 3. Vlastiti prihodi</t>
  </si>
  <si>
    <t>3.1. Prihodi od participacije roditelja</t>
  </si>
  <si>
    <t>Izvor 6. Pomoći</t>
  </si>
  <si>
    <t>IZVORNI PLAN ILI REBALANS 2024</t>
  </si>
  <si>
    <t>6.1. Pomoći Ministarstva znanosti i obrazovanja</t>
  </si>
  <si>
    <t>09 Obrazovanje</t>
  </si>
  <si>
    <t>091 Predškolsko i osnovno obrazovanje</t>
  </si>
  <si>
    <t xml:space="preserve"> IZVRŠENJE 
2023. </t>
  </si>
  <si>
    <t xml:space="preserve"> IZVRŠENJE 
2024. </t>
  </si>
  <si>
    <t>096 Dodatne usluge u obrazovanju</t>
  </si>
  <si>
    <t>DJEČJI VRTIĆ LILIPUT TRPINJA</t>
  </si>
  <si>
    <t>Izvor 1.1.</t>
  </si>
  <si>
    <t>01</t>
  </si>
  <si>
    <t>PREDŠKOLSKI ODGOJ I OBRAZOVANJE -REDOVAN RAD</t>
  </si>
  <si>
    <t>PROGRAM 01</t>
  </si>
  <si>
    <t>Opći prihodi i primici</t>
  </si>
  <si>
    <t>Izvor 1.</t>
  </si>
  <si>
    <t>Prihodi iz proračuna općine Trpinja</t>
  </si>
  <si>
    <t>Izvor 3.</t>
  </si>
  <si>
    <t>Vlastiti prihodi</t>
  </si>
  <si>
    <t>Izvor 3.1.</t>
  </si>
  <si>
    <t>Prihodi od participacije roditelja</t>
  </si>
  <si>
    <t xml:space="preserve">Rashodi za usluge </t>
  </si>
  <si>
    <t>Pomoći Ministarstva znanosti i obrazovanja</t>
  </si>
  <si>
    <t>Izvor 6.</t>
  </si>
  <si>
    <t>Izvor 6.1.</t>
  </si>
  <si>
    <t>Pomoći</t>
  </si>
  <si>
    <t>4=3/2*100</t>
  </si>
  <si>
    <t>IZVRŠENJE FINANCIJSKOG PLANA PRORAČUNSKOG KORISNIKA DRŽAVNOG PRORAČUNA
ZA 2024. GODINU</t>
  </si>
  <si>
    <t>DJEČJI VRTIĆ LILIPUT TRPINJA
MITROVIĆEVA 12A
BOBOTA
OIB:33328230215</t>
  </si>
  <si>
    <t>RAVNATELJICA</t>
  </si>
  <si>
    <t>____________________</t>
  </si>
  <si>
    <t>Vesna Pavić</t>
  </si>
  <si>
    <t>Bobota, 12. veljače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</si>
</sst>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238"/>
    </font>
    <font>
      <b/>
      <sz val="12"/>
      <color theme="1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1"/>
      <name val="Arial"/>
      <family val="2"/>
      <charset val="238"/>
    </font>
    <font>
      <b/>
      <sz val="10"/>
      <color rgb="FF00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120">
    <xf numFmtId="0" fontId="0" fillId="0" borderId="0" xfId="0"/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3" fontId="3" fillId="2" borderId="3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 applyProtection="1">
      <alignment horizontal="right" wrapText="1"/>
    </xf>
    <xf numFmtId="0" fontId="8" fillId="2" borderId="3" xfId="0" applyNumberFormat="1" applyFont="1" applyFill="1" applyBorder="1" applyAlignment="1" applyProtection="1">
      <alignment horizontal="left" vertical="center" wrapText="1"/>
    </xf>
    <xf numFmtId="0" fontId="6" fillId="2" borderId="3" xfId="0" quotePrefix="1" applyFont="1" applyFill="1" applyBorder="1" applyAlignment="1">
      <alignment horizontal="left" vertical="center"/>
    </xf>
    <xf numFmtId="0" fontId="7" fillId="2" borderId="3" xfId="0" quotePrefix="1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/>
    </xf>
    <xf numFmtId="0" fontId="8" fillId="2" borderId="3" xfId="0" applyNumberFormat="1" applyFont="1" applyFill="1" applyBorder="1" applyAlignment="1" applyProtection="1">
      <alignment horizontal="left" vertical="center"/>
    </xf>
    <xf numFmtId="0" fontId="6" fillId="2" borderId="3" xfId="0" applyNumberFormat="1" applyFont="1" applyFill="1" applyBorder="1" applyAlignment="1" applyProtection="1">
      <alignment horizontal="left" vertical="center" wrapText="1"/>
    </xf>
    <xf numFmtId="0" fontId="6" fillId="2" borderId="3" xfId="0" applyFont="1" applyFill="1" applyBorder="1" applyAlignment="1">
      <alignment horizontal="left" vertical="center"/>
    </xf>
    <xf numFmtId="0" fontId="7" fillId="2" borderId="3" xfId="0" quotePrefix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8" fillId="2" borderId="3" xfId="0" applyNumberFormat="1" applyFont="1" applyFill="1" applyBorder="1" applyAlignment="1" applyProtection="1">
      <alignment vertical="center" wrapText="1"/>
    </xf>
    <xf numFmtId="0" fontId="6" fillId="2" borderId="3" xfId="0" applyNumberFormat="1" applyFont="1" applyFill="1" applyBorder="1" applyAlignment="1" applyProtection="1">
      <alignment vertical="center" wrapText="1"/>
    </xf>
    <xf numFmtId="0" fontId="8" fillId="2" borderId="3" xfId="0" quotePrefix="1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7" fillId="2" borderId="3" xfId="0" quotePrefix="1" applyFont="1" applyFill="1" applyBorder="1" applyAlignment="1">
      <alignment horizontal="left" vertical="center" wrapText="1" indent="1"/>
    </xf>
    <xf numFmtId="0" fontId="7" fillId="2" borderId="3" xfId="0" applyFont="1" applyFill="1" applyBorder="1" applyAlignment="1">
      <alignment horizontal="left" vertical="center" indent="1"/>
    </xf>
    <xf numFmtId="0" fontId="7" fillId="2" borderId="3" xfId="0" applyNumberFormat="1" applyFont="1" applyFill="1" applyBorder="1" applyAlignment="1" applyProtection="1">
      <alignment horizontal="left" vertical="center" wrapText="1" indent="1"/>
    </xf>
    <xf numFmtId="0" fontId="6" fillId="2" borderId="3" xfId="0" quotePrefix="1" applyFont="1" applyFill="1" applyBorder="1" applyAlignment="1">
      <alignment horizontal="left" vertical="center" wrapText="1"/>
    </xf>
    <xf numFmtId="0" fontId="10" fillId="0" borderId="0" xfId="0" applyFont="1" applyAlignment="1">
      <alignment wrapText="1"/>
    </xf>
    <xf numFmtId="0" fontId="9" fillId="0" borderId="0" xfId="0" applyNumberFormat="1" applyFont="1" applyFill="1" applyBorder="1" applyAlignment="1" applyProtection="1">
      <alignment vertical="center" wrapText="1"/>
    </xf>
    <xf numFmtId="0" fontId="4" fillId="0" borderId="0" xfId="0" applyNumberFormat="1" applyFont="1" applyFill="1" applyBorder="1" applyAlignment="1" applyProtection="1">
      <alignment vertical="center" wrapText="1"/>
    </xf>
    <xf numFmtId="0" fontId="5" fillId="0" borderId="3" xfId="0" quotePrefix="1" applyNumberFormat="1" applyFont="1" applyFill="1" applyBorder="1" applyAlignment="1" applyProtection="1">
      <alignment horizontal="center" vertical="center" wrapText="1"/>
    </xf>
    <xf numFmtId="0" fontId="0" fillId="0" borderId="3" xfId="0" applyBorder="1"/>
    <xf numFmtId="0" fontId="12" fillId="0" borderId="0" xfId="0" applyFont="1" applyAlignment="1">
      <alignment vertical="top" wrapText="1"/>
    </xf>
    <xf numFmtId="0" fontId="13" fillId="2" borderId="3" xfId="0" applyNumberFormat="1" applyFont="1" applyFill="1" applyBorder="1" applyAlignment="1" applyProtection="1">
      <alignment horizontal="center" vertical="center" wrapText="1"/>
    </xf>
    <xf numFmtId="0" fontId="13" fillId="0" borderId="3" xfId="0" quotePrefix="1" applyNumberFormat="1" applyFont="1" applyFill="1" applyBorder="1" applyAlignment="1" applyProtection="1">
      <alignment horizontal="center" vertical="center" wrapText="1"/>
    </xf>
    <xf numFmtId="0" fontId="5" fillId="3" borderId="3" xfId="0" applyNumberFormat="1" applyFont="1" applyFill="1" applyBorder="1" applyAlignment="1" applyProtection="1">
      <alignment horizontal="center" vertical="center" wrapText="1"/>
    </xf>
    <xf numFmtId="0" fontId="13" fillId="3" borderId="3" xfId="0" applyNumberFormat="1" applyFont="1" applyFill="1" applyBorder="1" applyAlignment="1" applyProtection="1">
      <alignment horizontal="center" vertical="center" wrapText="1"/>
    </xf>
    <xf numFmtId="0" fontId="5" fillId="3" borderId="4" xfId="0" applyNumberFormat="1" applyFont="1" applyFill="1" applyBorder="1" applyAlignment="1" applyProtection="1">
      <alignment horizontal="center" vertical="center" wrapText="1"/>
    </xf>
    <xf numFmtId="0" fontId="13" fillId="3" borderId="4" xfId="0" applyNumberFormat="1" applyFont="1" applyFill="1" applyBorder="1" applyAlignment="1" applyProtection="1">
      <alignment horizontal="center" vertical="center" wrapText="1"/>
    </xf>
    <xf numFmtId="0" fontId="15" fillId="0" borderId="0" xfId="0" applyFont="1"/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1" fillId="0" borderId="0" xfId="0" applyFont="1" applyAlignment="1">
      <alignment vertical="top" wrapText="1"/>
    </xf>
    <xf numFmtId="0" fontId="16" fillId="0" borderId="3" xfId="0" applyFont="1" applyBorder="1" applyAlignment="1">
      <alignment horizontal="left" vertical="center" wrapText="1"/>
    </xf>
    <xf numFmtId="0" fontId="6" fillId="3" borderId="2" xfId="0" applyNumberFormat="1" applyFont="1" applyFill="1" applyBorder="1" applyAlignment="1" applyProtection="1">
      <alignment vertical="center"/>
    </xf>
    <xf numFmtId="0" fontId="1" fillId="2" borderId="5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right" vertical="center"/>
    </xf>
    <xf numFmtId="0" fontId="2" fillId="2" borderId="0" xfId="0" applyNumberFormat="1" applyFont="1" applyFill="1" applyBorder="1" applyAlignment="1" applyProtection="1">
      <alignment horizontal="center" vertical="center" wrapText="1"/>
    </xf>
    <xf numFmtId="0" fontId="3" fillId="2" borderId="0" xfId="0" applyNumberFormat="1" applyFont="1" applyFill="1" applyBorder="1" applyAlignment="1" applyProtection="1">
      <alignment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4" fontId="5" fillId="0" borderId="3" xfId="0" applyNumberFormat="1" applyFont="1" applyFill="1" applyBorder="1" applyAlignment="1">
      <alignment horizontal="right"/>
    </xf>
    <xf numFmtId="4" fontId="5" fillId="3" borderId="3" xfId="0" applyNumberFormat="1" applyFont="1" applyFill="1" applyBorder="1" applyAlignment="1">
      <alignment horizontal="right"/>
    </xf>
    <xf numFmtId="4" fontId="5" fillId="0" borderId="3" xfId="0" applyNumberFormat="1" applyFont="1" applyBorder="1" applyAlignment="1">
      <alignment horizontal="right"/>
    </xf>
    <xf numFmtId="4" fontId="5" fillId="3" borderId="3" xfId="0" applyNumberFormat="1" applyFont="1" applyFill="1" applyBorder="1" applyAlignment="1" applyProtection="1">
      <alignment horizontal="right" wrapText="1"/>
    </xf>
    <xf numFmtId="10" fontId="5" fillId="0" borderId="3" xfId="0" applyNumberFormat="1" applyFont="1" applyFill="1" applyBorder="1" applyAlignment="1">
      <alignment horizontal="right"/>
    </xf>
    <xf numFmtId="4" fontId="5" fillId="2" borderId="3" xfId="0" applyNumberFormat="1" applyFont="1" applyFill="1" applyBorder="1" applyAlignment="1"/>
    <xf numFmtId="4" fontId="3" fillId="2" borderId="3" xfId="0" applyNumberFormat="1" applyFont="1" applyFill="1" applyBorder="1" applyAlignment="1">
      <alignment horizontal="right"/>
    </xf>
    <xf numFmtId="4" fontId="5" fillId="2" borderId="3" xfId="0" applyNumberFormat="1" applyFont="1" applyFill="1" applyBorder="1" applyAlignment="1">
      <alignment horizontal="right"/>
    </xf>
    <xf numFmtId="4" fontId="17" fillId="0" borderId="3" xfId="0" applyNumberFormat="1" applyFont="1" applyBorder="1"/>
    <xf numFmtId="4" fontId="19" fillId="0" borderId="3" xfId="0" applyNumberFormat="1" applyFont="1" applyBorder="1"/>
    <xf numFmtId="4" fontId="20" fillId="0" borderId="3" xfId="0" applyNumberFormat="1" applyFont="1" applyBorder="1"/>
    <xf numFmtId="4" fontId="21" fillId="2" borderId="3" xfId="0" applyNumberFormat="1" applyFont="1" applyFill="1" applyBorder="1" applyAlignment="1">
      <alignment horizontal="right"/>
    </xf>
    <xf numFmtId="10" fontId="18" fillId="0" borderId="3" xfId="0" applyNumberFormat="1" applyFont="1" applyBorder="1"/>
    <xf numFmtId="4" fontId="19" fillId="0" borderId="6" xfId="0" applyNumberFormat="1" applyFont="1" applyFill="1" applyBorder="1" applyAlignment="1" applyProtection="1">
      <alignment horizontal="right" vertical="top" shrinkToFit="1"/>
      <protection locked="0"/>
    </xf>
    <xf numFmtId="10" fontId="20" fillId="0" borderId="3" xfId="0" applyNumberFormat="1" applyFont="1" applyBorder="1"/>
    <xf numFmtId="10" fontId="19" fillId="0" borderId="3" xfId="0" applyNumberFormat="1" applyFont="1" applyBorder="1"/>
    <xf numFmtId="10" fontId="17" fillId="0" borderId="3" xfId="0" applyNumberFormat="1" applyFont="1" applyBorder="1"/>
    <xf numFmtId="0" fontId="8" fillId="2" borderId="3" xfId="0" quotePrefix="1" applyFont="1" applyFill="1" applyBorder="1" applyAlignment="1">
      <alignment horizontal="left" vertical="center" wrapText="1"/>
    </xf>
    <xf numFmtId="4" fontId="22" fillId="2" borderId="3" xfId="0" applyNumberFormat="1" applyFont="1" applyFill="1" applyBorder="1" applyAlignment="1" applyProtection="1">
      <alignment vertical="center" wrapText="1"/>
    </xf>
    <xf numFmtId="10" fontId="0" fillId="0" borderId="3" xfId="0" applyNumberFormat="1" applyBorder="1"/>
    <xf numFmtId="0" fontId="5" fillId="2" borderId="4" xfId="0" applyNumberFormat="1" applyFont="1" applyFill="1" applyBorder="1" applyAlignment="1" applyProtection="1">
      <alignment horizontal="left" vertical="center" wrapText="1"/>
    </xf>
    <xf numFmtId="0" fontId="23" fillId="0" borderId="3" xfId="0" applyFont="1" applyBorder="1" applyAlignment="1">
      <alignment horizontal="left" vertical="center" wrapText="1"/>
    </xf>
    <xf numFmtId="4" fontId="3" fillId="2" borderId="4" xfId="0" applyNumberFormat="1" applyFont="1" applyFill="1" applyBorder="1" applyAlignment="1">
      <alignment horizontal="right"/>
    </xf>
    <xf numFmtId="4" fontId="5" fillId="2" borderId="4" xfId="0" applyNumberFormat="1" applyFont="1" applyFill="1" applyBorder="1" applyAlignment="1">
      <alignment horizontal="right"/>
    </xf>
    <xf numFmtId="0" fontId="5" fillId="2" borderId="2" xfId="0" applyNumberFormat="1" applyFont="1" applyFill="1" applyBorder="1" applyAlignment="1" applyProtection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left" vertical="center" wrapText="1"/>
    </xf>
    <xf numFmtId="0" fontId="3" fillId="2" borderId="7" xfId="0" applyNumberFormat="1" applyFont="1" applyFill="1" applyBorder="1" applyAlignment="1" applyProtection="1">
      <alignment horizontal="left" vertical="center" wrapText="1"/>
    </xf>
    <xf numFmtId="10" fontId="3" fillId="2" borderId="3" xfId="0" applyNumberFormat="1" applyFont="1" applyFill="1" applyBorder="1" applyAlignment="1">
      <alignment horizontal="right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17" fillId="0" borderId="0" xfId="0" applyFont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" fontId="8" fillId="0" borderId="3" xfId="0" applyNumberFormat="1" applyFont="1" applyFill="1" applyBorder="1" applyAlignment="1" applyProtection="1">
      <alignment vertical="center"/>
    </xf>
    <xf numFmtId="4" fontId="8" fillId="3" borderId="3" xfId="0" applyNumberFormat="1" applyFont="1" applyFill="1" applyBorder="1" applyAlignment="1" applyProtection="1">
      <alignment vertical="center"/>
    </xf>
    <xf numFmtId="4" fontId="8" fillId="0" borderId="3" xfId="0" applyNumberFormat="1" applyFont="1" applyFill="1" applyBorder="1" applyAlignment="1" applyProtection="1">
      <alignment vertical="center" wrapText="1"/>
    </xf>
    <xf numFmtId="4" fontId="8" fillId="3" borderId="3" xfId="0" applyNumberFormat="1" applyFont="1" applyFill="1" applyBorder="1" applyAlignment="1" applyProtection="1">
      <alignment vertical="center" wrapText="1"/>
    </xf>
    <xf numFmtId="0" fontId="17" fillId="0" borderId="0" xfId="0" applyFont="1" applyAlignment="1">
      <alignment horizontal="center" vertical="top" wrapText="1"/>
    </xf>
    <xf numFmtId="0" fontId="8" fillId="0" borderId="1" xfId="0" quotePrefix="1" applyFont="1" applyBorder="1" applyAlignment="1">
      <alignment horizontal="left" vertical="center"/>
    </xf>
    <xf numFmtId="0" fontId="6" fillId="0" borderId="2" xfId="0" applyNumberFormat="1" applyFont="1" applyFill="1" applyBorder="1" applyAlignment="1" applyProtection="1">
      <alignment vertical="center"/>
    </xf>
    <xf numFmtId="0" fontId="8" fillId="3" borderId="1" xfId="0" quotePrefix="1" applyNumberFormat="1" applyFont="1" applyFill="1" applyBorder="1" applyAlignment="1" applyProtection="1">
      <alignment horizontal="left" vertical="center" wrapText="1"/>
    </xf>
    <xf numFmtId="0" fontId="6" fillId="3" borderId="2" xfId="0" applyNumberFormat="1" applyFont="1" applyFill="1" applyBorder="1" applyAlignment="1" applyProtection="1">
      <alignment vertical="center" wrapText="1"/>
    </xf>
    <xf numFmtId="0" fontId="8" fillId="0" borderId="1" xfId="0" quotePrefix="1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vertical="center" wrapText="1"/>
    </xf>
    <xf numFmtId="0" fontId="8" fillId="2" borderId="5" xfId="0" applyNumberFormat="1" applyFont="1" applyFill="1" applyBorder="1" applyAlignment="1" applyProtection="1">
      <alignment horizontal="left" vertical="center" wrapText="1"/>
    </xf>
    <xf numFmtId="0" fontId="2" fillId="2" borderId="0" xfId="0" applyNumberFormat="1" applyFont="1" applyFill="1" applyBorder="1" applyAlignment="1" applyProtection="1">
      <alignment horizontal="center" vertical="center" wrapText="1"/>
    </xf>
    <xf numFmtId="0" fontId="4" fillId="2" borderId="0" xfId="0" applyNumberFormat="1" applyFont="1" applyFill="1" applyBorder="1" applyAlignment="1" applyProtection="1">
      <alignment horizontal="center" vertical="center" wrapText="1"/>
    </xf>
    <xf numFmtId="0" fontId="8" fillId="3" borderId="1" xfId="0" applyNumberFormat="1" applyFont="1" applyFill="1" applyBorder="1" applyAlignment="1" applyProtection="1">
      <alignment horizontal="left" vertical="center" wrapText="1"/>
    </xf>
    <xf numFmtId="0" fontId="6" fillId="3" borderId="2" xfId="0" applyNumberFormat="1" applyFont="1" applyFill="1" applyBorder="1" applyAlignment="1" applyProtection="1">
      <alignment vertical="center"/>
    </xf>
    <xf numFmtId="0" fontId="8" fillId="0" borderId="1" xfId="0" applyNumberFormat="1" applyFont="1" applyFill="1" applyBorder="1" applyAlignment="1" applyProtection="1">
      <alignment horizontal="left" vertical="center" wrapText="1"/>
    </xf>
    <xf numFmtId="0" fontId="8" fillId="0" borderId="1" xfId="0" quotePrefix="1" applyFont="1" applyFill="1" applyBorder="1" applyAlignment="1">
      <alignment horizontal="left" vertical="center"/>
    </xf>
    <xf numFmtId="0" fontId="5" fillId="0" borderId="3" xfId="0" quotePrefix="1" applyFont="1" applyBorder="1" applyAlignment="1">
      <alignment horizontal="center" vertical="center" wrapText="1"/>
    </xf>
    <xf numFmtId="0" fontId="13" fillId="0" borderId="3" xfId="0" quotePrefix="1" applyFont="1" applyBorder="1" applyAlignment="1">
      <alignment horizontal="center" wrapText="1"/>
    </xf>
    <xf numFmtId="0" fontId="13" fillId="0" borderId="1" xfId="0" quotePrefix="1" applyFont="1" applyBorder="1" applyAlignment="1">
      <alignment horizontal="center" wrapText="1"/>
    </xf>
    <xf numFmtId="0" fontId="13" fillId="3" borderId="1" xfId="0" applyNumberFormat="1" applyFont="1" applyFill="1" applyBorder="1" applyAlignment="1" applyProtection="1">
      <alignment horizontal="center" vertical="center" wrapText="1"/>
    </xf>
    <xf numFmtId="0" fontId="13" fillId="3" borderId="2" xfId="0" applyNumberFormat="1" applyFont="1" applyFill="1" applyBorder="1" applyAlignment="1" applyProtection="1">
      <alignment horizontal="center" vertical="center" wrapText="1"/>
    </xf>
    <xf numFmtId="0" fontId="13" fillId="3" borderId="4" xfId="0" applyNumberFormat="1" applyFont="1" applyFill="1" applyBorder="1" applyAlignment="1" applyProtection="1">
      <alignment horizontal="center" vertical="center" wrapText="1"/>
    </xf>
    <xf numFmtId="0" fontId="5" fillId="3" borderId="1" xfId="0" applyNumberFormat="1" applyFont="1" applyFill="1" applyBorder="1" applyAlignment="1" applyProtection="1">
      <alignment horizontal="center" vertical="center" wrapText="1"/>
    </xf>
    <xf numFmtId="0" fontId="5" fillId="3" borderId="2" xfId="0" applyNumberFormat="1" applyFont="1" applyFill="1" applyBorder="1" applyAlignment="1" applyProtection="1">
      <alignment horizontal="center" vertical="center" wrapText="1"/>
    </xf>
    <xf numFmtId="0" fontId="5" fillId="3" borderId="4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14" fillId="2" borderId="0" xfId="0" applyFont="1" applyFill="1" applyAlignment="1">
      <alignment horizontal="center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49" fontId="5" fillId="2" borderId="1" xfId="0" applyNumberFormat="1" applyFont="1" applyFill="1" applyBorder="1" applyAlignment="1" applyProtection="1">
      <alignment horizontal="left" vertical="center" wrapText="1"/>
    </xf>
    <xf numFmtId="49" fontId="5" fillId="2" borderId="2" xfId="0" applyNumberFormat="1" applyFont="1" applyFill="1" applyBorder="1" applyAlignment="1" applyProtection="1">
      <alignment horizontal="left" vertical="center" wrapText="1"/>
    </xf>
    <xf numFmtId="49" fontId="5" fillId="2" borderId="4" xfId="0" applyNumberFormat="1" applyFont="1" applyFill="1" applyBorder="1" applyAlignment="1" applyProtection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left" vertical="center" wrapText="1"/>
    </xf>
    <xf numFmtId="0" fontId="5" fillId="2" borderId="2" xfId="0" applyNumberFormat="1" applyFont="1" applyFill="1" applyBorder="1" applyAlignment="1" applyProtection="1">
      <alignment horizontal="left" vertical="center" wrapText="1"/>
    </xf>
    <xf numFmtId="0" fontId="5" fillId="2" borderId="4" xfId="0" applyNumberFormat="1" applyFont="1" applyFill="1" applyBorder="1" applyAlignment="1" applyProtection="1">
      <alignment horizontal="left" vertical="center" wrapText="1"/>
    </xf>
    <xf numFmtId="0" fontId="5" fillId="2" borderId="3" xfId="0" applyNumberFormat="1" applyFont="1" applyFill="1" applyBorder="1" applyAlignment="1" applyProtection="1">
      <alignment horizontal="left" vertical="center" wrapText="1"/>
    </xf>
  </cellXfs>
  <cellStyles count="2">
    <cellStyle name="Normal" xfId="0" builtinId="0"/>
    <cellStyle name="Obično_List4" xfId="1"/>
  </cellStyles>
  <dxfs count="2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28"/>
  <sheetViews>
    <sheetView tabSelected="1" zoomScaleNormal="100" workbookViewId="0">
      <selection activeCell="L3" sqref="L3"/>
    </sheetView>
  </sheetViews>
  <sheetFormatPr defaultRowHeight="15" x14ac:dyDescent="0.25"/>
  <cols>
    <col min="2" max="2" width="17" customWidth="1"/>
    <col min="6" max="9" width="25.28515625" customWidth="1"/>
    <col min="10" max="11" width="15.7109375" customWidth="1"/>
    <col min="12" max="12" width="25.28515625" customWidth="1"/>
  </cols>
  <sheetData>
    <row r="2" spans="2:12" ht="80.099999999999994" customHeight="1" x14ac:dyDescent="0.25">
      <c r="B2" s="85" t="s">
        <v>146</v>
      </c>
      <c r="C2" s="85"/>
      <c r="D2" s="85"/>
    </row>
    <row r="3" spans="2:12" ht="30" customHeight="1" x14ac:dyDescent="0.25">
      <c r="B3" s="85" t="s">
        <v>150</v>
      </c>
      <c r="C3" s="85"/>
      <c r="D3" s="78"/>
    </row>
    <row r="4" spans="2:12" ht="42" customHeight="1" x14ac:dyDescent="0.25">
      <c r="B4" s="94" t="s">
        <v>145</v>
      </c>
      <c r="C4" s="94"/>
      <c r="D4" s="94"/>
      <c r="E4" s="94"/>
      <c r="F4" s="94"/>
      <c r="G4" s="94"/>
      <c r="H4" s="94"/>
      <c r="I4" s="94"/>
      <c r="J4" s="94"/>
      <c r="K4" s="94"/>
      <c r="L4" s="24"/>
    </row>
    <row r="5" spans="2:12" ht="18" customHeight="1" x14ac:dyDescent="0.25">
      <c r="B5" s="93"/>
      <c r="C5" s="93"/>
      <c r="D5" s="93"/>
      <c r="E5" s="93"/>
      <c r="F5" s="93"/>
      <c r="G5" s="93"/>
      <c r="H5" s="93"/>
      <c r="I5" s="93"/>
      <c r="J5" s="93"/>
      <c r="K5" s="93"/>
      <c r="L5" s="1"/>
    </row>
    <row r="6" spans="2:12" ht="15.75" customHeight="1" x14ac:dyDescent="0.25">
      <c r="B6" s="94" t="s">
        <v>11</v>
      </c>
      <c r="C6" s="94"/>
      <c r="D6" s="94"/>
      <c r="E6" s="94"/>
      <c r="F6" s="94"/>
      <c r="G6" s="94"/>
      <c r="H6" s="94"/>
      <c r="I6" s="94"/>
      <c r="J6" s="94"/>
      <c r="K6" s="94"/>
      <c r="L6" s="23"/>
    </row>
    <row r="7" spans="2:12" ht="18" x14ac:dyDescent="0.25">
      <c r="B7" s="93"/>
      <c r="C7" s="93"/>
      <c r="D7" s="93"/>
      <c r="E7" s="93"/>
      <c r="F7" s="93"/>
      <c r="G7" s="93"/>
      <c r="H7" s="93"/>
      <c r="I7" s="93"/>
      <c r="J7" s="93"/>
      <c r="K7" s="93"/>
      <c r="L7" s="2"/>
    </row>
    <row r="8" spans="2:12" ht="18" customHeight="1" x14ac:dyDescent="0.25">
      <c r="B8" s="94" t="s">
        <v>52</v>
      </c>
      <c r="C8" s="94"/>
      <c r="D8" s="94"/>
      <c r="E8" s="94"/>
      <c r="F8" s="94"/>
      <c r="G8" s="94"/>
      <c r="H8" s="94"/>
      <c r="I8" s="94"/>
      <c r="J8" s="94"/>
      <c r="K8" s="94"/>
      <c r="L8" s="22"/>
    </row>
    <row r="9" spans="2:12" ht="18" customHeight="1" x14ac:dyDescent="0.25">
      <c r="B9" s="94"/>
      <c r="C9" s="94"/>
      <c r="D9" s="94"/>
      <c r="E9" s="94"/>
      <c r="F9" s="94"/>
      <c r="G9" s="94"/>
      <c r="H9" s="94"/>
      <c r="I9" s="94"/>
      <c r="J9" s="94"/>
      <c r="K9" s="94"/>
      <c r="L9" s="22"/>
    </row>
    <row r="10" spans="2:12" ht="18" customHeight="1" x14ac:dyDescent="0.25">
      <c r="B10" s="92" t="s">
        <v>56</v>
      </c>
      <c r="C10" s="92"/>
      <c r="D10" s="92"/>
      <c r="E10" s="92"/>
      <c r="F10" s="92"/>
      <c r="G10" s="43"/>
      <c r="H10" s="39"/>
      <c r="I10" s="39"/>
      <c r="J10" s="40"/>
      <c r="K10" s="40"/>
    </row>
    <row r="11" spans="2:12" ht="25.5" x14ac:dyDescent="0.25">
      <c r="B11" s="99" t="s">
        <v>7</v>
      </c>
      <c r="C11" s="99"/>
      <c r="D11" s="99"/>
      <c r="E11" s="99"/>
      <c r="F11" s="99"/>
      <c r="G11" s="25" t="s">
        <v>62</v>
      </c>
      <c r="H11" s="25" t="s">
        <v>65</v>
      </c>
      <c r="I11" s="25" t="s">
        <v>66</v>
      </c>
      <c r="J11" s="25" t="s">
        <v>25</v>
      </c>
      <c r="K11" s="25" t="s">
        <v>25</v>
      </c>
    </row>
    <row r="12" spans="2:12" x14ac:dyDescent="0.25">
      <c r="B12" s="100">
        <v>1</v>
      </c>
      <c r="C12" s="100"/>
      <c r="D12" s="100"/>
      <c r="E12" s="100"/>
      <c r="F12" s="101"/>
      <c r="G12" s="29">
        <v>2</v>
      </c>
      <c r="H12" s="28">
        <v>3</v>
      </c>
      <c r="I12" s="28">
        <v>4</v>
      </c>
      <c r="J12" s="28" t="s">
        <v>63</v>
      </c>
      <c r="K12" s="28" t="s">
        <v>64</v>
      </c>
    </row>
    <row r="13" spans="2:12" x14ac:dyDescent="0.25">
      <c r="B13" s="97" t="s">
        <v>27</v>
      </c>
      <c r="C13" s="91"/>
      <c r="D13" s="91"/>
      <c r="E13" s="91"/>
      <c r="F13" s="87"/>
      <c r="G13" s="81">
        <v>298997.36</v>
      </c>
      <c r="H13" s="47">
        <v>374838</v>
      </c>
      <c r="I13" s="47">
        <v>362421.98</v>
      </c>
      <c r="J13" s="51">
        <f>I13/G13</f>
        <v>1.2121243478537738</v>
      </c>
      <c r="K13" s="51">
        <f>I13/H13</f>
        <v>0.96687630389661661</v>
      </c>
    </row>
    <row r="14" spans="2:12" x14ac:dyDescent="0.25">
      <c r="B14" s="98" t="s">
        <v>26</v>
      </c>
      <c r="C14" s="87"/>
      <c r="D14" s="87"/>
      <c r="E14" s="87"/>
      <c r="F14" s="87"/>
      <c r="G14" s="81">
        <v>0</v>
      </c>
      <c r="H14" s="47">
        <v>0</v>
      </c>
      <c r="I14" s="47">
        <v>0</v>
      </c>
      <c r="J14" s="51"/>
      <c r="K14" s="51"/>
    </row>
    <row r="15" spans="2:12" x14ac:dyDescent="0.25">
      <c r="B15" s="95" t="s">
        <v>0</v>
      </c>
      <c r="C15" s="89"/>
      <c r="D15" s="89"/>
      <c r="E15" s="89"/>
      <c r="F15" s="96"/>
      <c r="G15" s="82">
        <f>G13+G14</f>
        <v>298997.36</v>
      </c>
      <c r="H15" s="48">
        <f>H13+H14</f>
        <v>374838</v>
      </c>
      <c r="I15" s="48">
        <f>I13+I14</f>
        <v>362421.98</v>
      </c>
      <c r="J15" s="51">
        <f t="shared" ref="J15:J19" si="0">I15/G15</f>
        <v>1.2121243478537738</v>
      </c>
      <c r="K15" s="51">
        <f t="shared" ref="K15:K18" si="1">I15/H15</f>
        <v>0.96687630389661661</v>
      </c>
    </row>
    <row r="16" spans="2:12" x14ac:dyDescent="0.25">
      <c r="B16" s="90" t="s">
        <v>28</v>
      </c>
      <c r="C16" s="91"/>
      <c r="D16" s="91"/>
      <c r="E16" s="91"/>
      <c r="F16" s="91"/>
      <c r="G16" s="83">
        <v>306814.68</v>
      </c>
      <c r="H16" s="47">
        <v>374838</v>
      </c>
      <c r="I16" s="47">
        <v>357764.22</v>
      </c>
      <c r="J16" s="51">
        <f t="shared" si="0"/>
        <v>1.1660596552941991</v>
      </c>
      <c r="K16" s="51">
        <f t="shared" si="1"/>
        <v>0.95445024250476196</v>
      </c>
    </row>
    <row r="17" spans="2:11" x14ac:dyDescent="0.25">
      <c r="B17" s="86" t="s">
        <v>29</v>
      </c>
      <c r="C17" s="87"/>
      <c r="D17" s="87"/>
      <c r="E17" s="87"/>
      <c r="F17" s="87"/>
      <c r="G17" s="81">
        <v>3686.4</v>
      </c>
      <c r="H17" s="49">
        <v>0</v>
      </c>
      <c r="I17" s="49">
        <v>0</v>
      </c>
      <c r="J17" s="51"/>
      <c r="K17" s="51"/>
    </row>
    <row r="18" spans="2:11" x14ac:dyDescent="0.25">
      <c r="B18" s="17" t="s">
        <v>1</v>
      </c>
      <c r="C18" s="38"/>
      <c r="D18" s="38"/>
      <c r="E18" s="38"/>
      <c r="F18" s="38"/>
      <c r="G18" s="82">
        <f>G16+G17</f>
        <v>310501.08</v>
      </c>
      <c r="H18" s="48">
        <f>H16+H17</f>
        <v>374838</v>
      </c>
      <c r="I18" s="48">
        <f>I16+I17</f>
        <v>357764.22</v>
      </c>
      <c r="J18" s="51">
        <f t="shared" si="0"/>
        <v>1.1522157024381363</v>
      </c>
      <c r="K18" s="51">
        <f t="shared" si="1"/>
        <v>0.95445024250476196</v>
      </c>
    </row>
    <row r="19" spans="2:11" x14ac:dyDescent="0.25">
      <c r="B19" s="88" t="s">
        <v>2</v>
      </c>
      <c r="C19" s="89"/>
      <c r="D19" s="89"/>
      <c r="E19" s="89"/>
      <c r="F19" s="89"/>
      <c r="G19" s="84">
        <f>G15-G18</f>
        <v>-11503.72000000003</v>
      </c>
      <c r="H19" s="50">
        <f>H15-H18</f>
        <v>0</v>
      </c>
      <c r="I19" s="50">
        <f>I15-I18</f>
        <v>4657.7600000000093</v>
      </c>
      <c r="J19" s="51">
        <f t="shared" si="0"/>
        <v>-0.40489163505370412</v>
      </c>
      <c r="K19" s="51"/>
    </row>
    <row r="25" spans="2:11" x14ac:dyDescent="0.25">
      <c r="I25" s="80" t="s">
        <v>147</v>
      </c>
    </row>
    <row r="27" spans="2:11" x14ac:dyDescent="0.25">
      <c r="I27" s="79" t="s">
        <v>148</v>
      </c>
    </row>
    <row r="28" spans="2:11" x14ac:dyDescent="0.25">
      <c r="I28" s="80" t="s">
        <v>149</v>
      </c>
    </row>
  </sheetData>
  <mergeCells count="17">
    <mergeCell ref="B3:C3"/>
    <mergeCell ref="B2:D2"/>
    <mergeCell ref="B17:F17"/>
    <mergeCell ref="B19:F19"/>
    <mergeCell ref="B16:F16"/>
    <mergeCell ref="B10:F10"/>
    <mergeCell ref="B5:K5"/>
    <mergeCell ref="B7:K7"/>
    <mergeCell ref="B9:K9"/>
    <mergeCell ref="B8:K8"/>
    <mergeCell ref="B6:K6"/>
    <mergeCell ref="B4:K4"/>
    <mergeCell ref="B15:F15"/>
    <mergeCell ref="B13:F13"/>
    <mergeCell ref="B14:F14"/>
    <mergeCell ref="B11:F11"/>
    <mergeCell ref="B12:F12"/>
  </mergeCells>
  <pageMargins left="0.7" right="0.7" top="0.75" bottom="0.75" header="0.3" footer="0.3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84"/>
  <sheetViews>
    <sheetView zoomScale="90" zoomScaleNormal="90" workbookViewId="0">
      <selection activeCell="I66" sqref="I66"/>
    </sheetView>
  </sheetViews>
  <sheetFormatPr defaultRowHeight="15" x14ac:dyDescent="0.25"/>
  <cols>
    <col min="2" max="2" width="7.42578125" bestFit="1" customWidth="1"/>
    <col min="3" max="3" width="8.42578125" bestFit="1" customWidth="1"/>
    <col min="4" max="4" width="11.42578125" customWidth="1"/>
    <col min="5" max="5" width="8.42578125" customWidth="1"/>
    <col min="6" max="6" width="44.7109375" customWidth="1"/>
    <col min="7" max="9" width="25.28515625" customWidth="1"/>
    <col min="10" max="11" width="15.7109375" customWidth="1"/>
  </cols>
  <sheetData>
    <row r="1" spans="2:11" ht="18" x14ac:dyDescent="0.25">
      <c r="B1" s="93"/>
      <c r="C1" s="93"/>
      <c r="D1" s="93"/>
      <c r="E1" s="93"/>
      <c r="F1" s="93"/>
      <c r="G1" s="93"/>
      <c r="H1" s="93"/>
      <c r="I1" s="93"/>
      <c r="J1" s="93"/>
      <c r="K1" s="93"/>
    </row>
    <row r="2" spans="2:11" ht="15.75" customHeight="1" x14ac:dyDescent="0.25">
      <c r="B2" s="94" t="s">
        <v>11</v>
      </c>
      <c r="C2" s="94"/>
      <c r="D2" s="94"/>
      <c r="E2" s="94"/>
      <c r="F2" s="94"/>
      <c r="G2" s="94"/>
      <c r="H2" s="94"/>
      <c r="I2" s="94"/>
      <c r="J2" s="94"/>
      <c r="K2" s="94"/>
    </row>
    <row r="3" spans="2:11" ht="18" x14ac:dyDescent="0.25">
      <c r="B3" s="93"/>
      <c r="C3" s="93"/>
      <c r="D3" s="93"/>
      <c r="E3" s="93"/>
      <c r="F3" s="93"/>
      <c r="G3" s="93"/>
      <c r="H3" s="93"/>
      <c r="I3" s="93"/>
      <c r="J3" s="93"/>
      <c r="K3" s="93"/>
    </row>
    <row r="4" spans="2:11" ht="15.75" customHeight="1" x14ac:dyDescent="0.25">
      <c r="B4" s="94" t="s">
        <v>54</v>
      </c>
      <c r="C4" s="94"/>
      <c r="D4" s="94"/>
      <c r="E4" s="94"/>
      <c r="F4" s="94"/>
      <c r="G4" s="94"/>
      <c r="H4" s="94"/>
      <c r="I4" s="94"/>
      <c r="J4" s="94"/>
      <c r="K4" s="94"/>
    </row>
    <row r="5" spans="2:11" ht="18" x14ac:dyDescent="0.25">
      <c r="B5" s="93"/>
      <c r="C5" s="93"/>
      <c r="D5" s="93"/>
      <c r="E5" s="93"/>
      <c r="F5" s="93"/>
      <c r="G5" s="93"/>
      <c r="H5" s="93"/>
      <c r="I5" s="93"/>
      <c r="J5" s="93"/>
      <c r="K5" s="93"/>
    </row>
    <row r="6" spans="2:11" ht="15.75" customHeight="1" x14ac:dyDescent="0.25">
      <c r="B6" s="94" t="s">
        <v>37</v>
      </c>
      <c r="C6" s="94"/>
      <c r="D6" s="94"/>
      <c r="E6" s="94"/>
      <c r="F6" s="94"/>
      <c r="G6" s="94"/>
      <c r="H6" s="94"/>
      <c r="I6" s="94"/>
      <c r="J6" s="94"/>
      <c r="K6" s="94"/>
    </row>
    <row r="7" spans="2:11" ht="18" x14ac:dyDescent="0.25">
      <c r="B7" s="108"/>
      <c r="C7" s="108"/>
      <c r="D7" s="108"/>
      <c r="E7" s="108"/>
      <c r="F7" s="108"/>
      <c r="G7" s="108"/>
      <c r="H7" s="108"/>
      <c r="I7" s="108"/>
      <c r="J7" s="108"/>
      <c r="K7" s="108"/>
    </row>
    <row r="8" spans="2:11" ht="45" customHeight="1" x14ac:dyDescent="0.25">
      <c r="B8" s="105" t="s">
        <v>7</v>
      </c>
      <c r="C8" s="106"/>
      <c r="D8" s="106"/>
      <c r="E8" s="106"/>
      <c r="F8" s="107"/>
      <c r="G8" s="30" t="s">
        <v>67</v>
      </c>
      <c r="H8" s="30" t="s">
        <v>65</v>
      </c>
      <c r="I8" s="30" t="s">
        <v>66</v>
      </c>
      <c r="J8" s="30" t="s">
        <v>25</v>
      </c>
      <c r="K8" s="30" t="s">
        <v>25</v>
      </c>
    </row>
    <row r="9" spans="2:11" x14ac:dyDescent="0.25">
      <c r="B9" s="102">
        <v>1</v>
      </c>
      <c r="C9" s="103"/>
      <c r="D9" s="103"/>
      <c r="E9" s="103"/>
      <c r="F9" s="104"/>
      <c r="G9" s="31">
        <v>2</v>
      </c>
      <c r="H9" s="31">
        <v>3</v>
      </c>
      <c r="I9" s="31">
        <v>4</v>
      </c>
      <c r="J9" s="31" t="s">
        <v>63</v>
      </c>
      <c r="K9" s="31" t="s">
        <v>64</v>
      </c>
    </row>
    <row r="10" spans="2:11" x14ac:dyDescent="0.25">
      <c r="B10" s="5"/>
      <c r="C10" s="5"/>
      <c r="D10" s="5"/>
      <c r="E10" s="5"/>
      <c r="F10" s="5" t="s">
        <v>50</v>
      </c>
      <c r="G10" s="54">
        <f>G11</f>
        <v>298997.36</v>
      </c>
      <c r="H10" s="58">
        <f>H11</f>
        <v>374838</v>
      </c>
      <c r="I10" s="55">
        <f>I11</f>
        <v>362421.98</v>
      </c>
      <c r="J10" s="59">
        <f>I10/G10</f>
        <v>1.2121243478537738</v>
      </c>
      <c r="K10" s="59">
        <f>I10/H10</f>
        <v>0.96687630389661661</v>
      </c>
    </row>
    <row r="11" spans="2:11" x14ac:dyDescent="0.25">
      <c r="B11" s="5">
        <v>6</v>
      </c>
      <c r="C11" s="5"/>
      <c r="D11" s="5"/>
      <c r="E11" s="5"/>
      <c r="F11" s="5" t="s">
        <v>3</v>
      </c>
      <c r="G11" s="52">
        <f>G12+G15+G18+G21</f>
        <v>298997.36</v>
      </c>
      <c r="H11" s="52">
        <f>H12+H15+H21</f>
        <v>374838</v>
      </c>
      <c r="I11" s="52">
        <f>I12+I15+I21</f>
        <v>362421.98</v>
      </c>
      <c r="J11" s="62">
        <f t="shared" ref="J11:J23" si="0">I11/G11</f>
        <v>1.2121243478537738</v>
      </c>
      <c r="K11" s="62">
        <f t="shared" ref="K11:K21" si="1">I11/H11</f>
        <v>0.96687630389661661</v>
      </c>
    </row>
    <row r="12" spans="2:11" ht="25.5" x14ac:dyDescent="0.25">
      <c r="B12" s="5"/>
      <c r="C12" s="10">
        <v>63</v>
      </c>
      <c r="D12" s="10"/>
      <c r="E12" s="10"/>
      <c r="F12" s="10" t="s">
        <v>15</v>
      </c>
      <c r="G12" s="54">
        <f>G13</f>
        <v>9674.4</v>
      </c>
      <c r="H12" s="54">
        <v>11738</v>
      </c>
      <c r="I12" s="57">
        <f>I13</f>
        <v>10712.6</v>
      </c>
      <c r="J12" s="61">
        <f t="shared" si="0"/>
        <v>1.1073141486810552</v>
      </c>
      <c r="K12" s="61">
        <f t="shared" si="1"/>
        <v>0.91264269892656336</v>
      </c>
    </row>
    <row r="13" spans="2:11" ht="25.5" x14ac:dyDescent="0.25">
      <c r="B13" s="6"/>
      <c r="C13" s="6"/>
      <c r="D13" s="6">
        <v>636</v>
      </c>
      <c r="E13" s="6"/>
      <c r="F13" s="21" t="s">
        <v>68</v>
      </c>
      <c r="G13" s="53">
        <f>G14</f>
        <v>9674.4</v>
      </c>
      <c r="H13" s="53"/>
      <c r="I13" s="56">
        <f>I14</f>
        <v>10712.6</v>
      </c>
      <c r="J13" s="62">
        <f t="shared" si="0"/>
        <v>1.1073141486810552</v>
      </c>
      <c r="K13" s="62"/>
    </row>
    <row r="14" spans="2:11" ht="25.5" x14ac:dyDescent="0.25">
      <c r="B14" s="6"/>
      <c r="C14" s="6"/>
      <c r="D14" s="6"/>
      <c r="E14" s="6">
        <v>6361</v>
      </c>
      <c r="F14" s="21" t="s">
        <v>69</v>
      </c>
      <c r="G14" s="53">
        <v>9674.4</v>
      </c>
      <c r="H14" s="53"/>
      <c r="I14" s="60">
        <v>10712.6</v>
      </c>
      <c r="J14" s="62">
        <f t="shared" si="0"/>
        <v>1.1073141486810552</v>
      </c>
      <c r="K14" s="62"/>
    </row>
    <row r="15" spans="2:11" ht="25.5" x14ac:dyDescent="0.25">
      <c r="B15" s="6"/>
      <c r="C15" s="6">
        <v>65</v>
      </c>
      <c r="D15" s="7"/>
      <c r="E15" s="7"/>
      <c r="F15" s="10" t="s">
        <v>70</v>
      </c>
      <c r="G15" s="54">
        <f>G16</f>
        <v>64767.33</v>
      </c>
      <c r="H15" s="54">
        <v>81100</v>
      </c>
      <c r="I15" s="57">
        <f>I16</f>
        <v>69709.38</v>
      </c>
      <c r="J15" s="61">
        <f t="shared" si="0"/>
        <v>1.0763046739768338</v>
      </c>
      <c r="K15" s="61">
        <f t="shared" si="1"/>
        <v>0.8595484586929717</v>
      </c>
    </row>
    <row r="16" spans="2:11" ht="25.5" x14ac:dyDescent="0.25">
      <c r="B16" s="6"/>
      <c r="C16" s="16"/>
      <c r="D16" s="6">
        <v>652</v>
      </c>
      <c r="E16" s="6"/>
      <c r="F16" s="10" t="s">
        <v>30</v>
      </c>
      <c r="G16" s="53">
        <f>G17</f>
        <v>64767.33</v>
      </c>
      <c r="H16" s="53"/>
      <c r="I16" s="56">
        <f>I17</f>
        <v>69709.38</v>
      </c>
      <c r="J16" s="62">
        <f t="shared" si="0"/>
        <v>1.0763046739768338</v>
      </c>
      <c r="K16" s="62"/>
    </row>
    <row r="17" spans="2:11" x14ac:dyDescent="0.25">
      <c r="B17" s="6"/>
      <c r="C17" s="16"/>
      <c r="D17" s="6"/>
      <c r="E17" s="6">
        <v>6526</v>
      </c>
      <c r="F17" s="10" t="s">
        <v>71</v>
      </c>
      <c r="G17" s="53">
        <v>64767.33</v>
      </c>
      <c r="H17" s="53"/>
      <c r="I17" s="56">
        <v>69709.38</v>
      </c>
      <c r="J17" s="62">
        <f t="shared" si="0"/>
        <v>1.0763046739768338</v>
      </c>
      <c r="K17" s="62"/>
    </row>
    <row r="18" spans="2:11" ht="38.25" x14ac:dyDescent="0.25">
      <c r="B18" s="6"/>
      <c r="C18" s="6">
        <v>66</v>
      </c>
      <c r="D18" s="6"/>
      <c r="E18" s="6"/>
      <c r="F18" s="10" t="s">
        <v>74</v>
      </c>
      <c r="G18" s="54">
        <f>G19</f>
        <v>4555.63</v>
      </c>
      <c r="H18" s="54"/>
      <c r="I18" s="56"/>
      <c r="J18" s="62">
        <f t="shared" si="0"/>
        <v>0</v>
      </c>
      <c r="K18" s="62"/>
    </row>
    <row r="19" spans="2:11" ht="38.25" x14ac:dyDescent="0.25">
      <c r="B19" s="6"/>
      <c r="C19" s="16"/>
      <c r="D19" s="6">
        <v>663</v>
      </c>
      <c r="E19" s="6"/>
      <c r="F19" s="10" t="s">
        <v>73</v>
      </c>
      <c r="G19" s="53">
        <f>G20</f>
        <v>4555.63</v>
      </c>
      <c r="H19" s="53"/>
      <c r="I19" s="56"/>
      <c r="J19" s="62">
        <f t="shared" si="0"/>
        <v>0</v>
      </c>
      <c r="K19" s="62"/>
    </row>
    <row r="20" spans="2:11" x14ac:dyDescent="0.25">
      <c r="B20" s="6"/>
      <c r="C20" s="16"/>
      <c r="D20" s="6"/>
      <c r="E20" s="6">
        <v>6631</v>
      </c>
      <c r="F20" s="10" t="s">
        <v>72</v>
      </c>
      <c r="G20" s="53">
        <v>4555.63</v>
      </c>
      <c r="H20" s="53"/>
      <c r="I20" s="56"/>
      <c r="J20" s="62">
        <f t="shared" si="0"/>
        <v>0</v>
      </c>
      <c r="K20" s="62"/>
    </row>
    <row r="21" spans="2:11" x14ac:dyDescent="0.25">
      <c r="B21" s="6"/>
      <c r="C21" s="6">
        <v>67</v>
      </c>
      <c r="D21" s="6"/>
      <c r="E21" s="6"/>
      <c r="F21" s="10" t="s">
        <v>77</v>
      </c>
      <c r="G21" s="54">
        <f>G22</f>
        <v>220000</v>
      </c>
      <c r="H21" s="54">
        <v>282000</v>
      </c>
      <c r="I21" s="57">
        <f>I22</f>
        <v>282000</v>
      </c>
      <c r="J21" s="61">
        <f t="shared" si="0"/>
        <v>1.2818181818181817</v>
      </c>
      <c r="K21" s="61">
        <f t="shared" si="1"/>
        <v>1</v>
      </c>
    </row>
    <row r="22" spans="2:11" ht="25.5" x14ac:dyDescent="0.25">
      <c r="B22" s="6"/>
      <c r="C22" s="16"/>
      <c r="D22" s="6">
        <v>671</v>
      </c>
      <c r="E22" s="6"/>
      <c r="F22" s="10" t="s">
        <v>76</v>
      </c>
      <c r="G22" s="53">
        <f>G23</f>
        <v>220000</v>
      </c>
      <c r="H22" s="53"/>
      <c r="I22" s="56">
        <f>I23</f>
        <v>282000</v>
      </c>
      <c r="J22" s="62">
        <f t="shared" si="0"/>
        <v>1.2818181818181817</v>
      </c>
      <c r="K22" s="62"/>
    </row>
    <row r="23" spans="2:11" ht="25.5" x14ac:dyDescent="0.25">
      <c r="B23" s="6"/>
      <c r="C23" s="16"/>
      <c r="D23" s="6"/>
      <c r="E23" s="6">
        <v>6711</v>
      </c>
      <c r="F23" s="10" t="s">
        <v>75</v>
      </c>
      <c r="G23" s="53">
        <v>220000</v>
      </c>
      <c r="H23" s="53"/>
      <c r="I23" s="56">
        <v>282000</v>
      </c>
      <c r="J23" s="62">
        <f t="shared" si="0"/>
        <v>1.2818181818181817</v>
      </c>
      <c r="K23" s="62"/>
    </row>
    <row r="24" spans="2:11" ht="18" x14ac:dyDescent="0.25">
      <c r="B24" s="93"/>
      <c r="C24" s="93"/>
      <c r="D24" s="93"/>
      <c r="E24" s="93"/>
      <c r="F24" s="93"/>
      <c r="G24" s="93"/>
      <c r="H24" s="93"/>
      <c r="I24" s="93"/>
      <c r="J24" s="93"/>
      <c r="K24" s="93"/>
    </row>
    <row r="25" spans="2:11" ht="30.75" customHeight="1" x14ac:dyDescent="0.25">
      <c r="B25" s="105" t="s">
        <v>7</v>
      </c>
      <c r="C25" s="106"/>
      <c r="D25" s="106"/>
      <c r="E25" s="106"/>
      <c r="F25" s="107"/>
      <c r="G25" s="30" t="s">
        <v>67</v>
      </c>
      <c r="H25" s="30" t="s">
        <v>65</v>
      </c>
      <c r="I25" s="30" t="s">
        <v>78</v>
      </c>
      <c r="J25" s="30" t="s">
        <v>25</v>
      </c>
      <c r="K25" s="30" t="s">
        <v>51</v>
      </c>
    </row>
    <row r="26" spans="2:11" x14ac:dyDescent="0.25">
      <c r="B26" s="102">
        <v>1</v>
      </c>
      <c r="C26" s="103"/>
      <c r="D26" s="103"/>
      <c r="E26" s="103"/>
      <c r="F26" s="104"/>
      <c r="G26" s="31">
        <v>2</v>
      </c>
      <c r="H26" s="31">
        <v>3</v>
      </c>
      <c r="I26" s="31">
        <v>4</v>
      </c>
      <c r="J26" s="31" t="s">
        <v>63</v>
      </c>
      <c r="K26" s="31" t="s">
        <v>64</v>
      </c>
    </row>
    <row r="27" spans="2:11" x14ac:dyDescent="0.25">
      <c r="B27" s="5"/>
      <c r="C27" s="5"/>
      <c r="D27" s="5"/>
      <c r="E27" s="5"/>
      <c r="F27" s="5" t="s">
        <v>49</v>
      </c>
      <c r="G27" s="58">
        <f>G28</f>
        <v>306814.68</v>
      </c>
      <c r="H27" s="58">
        <f>H28</f>
        <v>374838</v>
      </c>
      <c r="I27" s="55">
        <f>I28</f>
        <v>357764.22000000003</v>
      </c>
      <c r="J27" s="63">
        <f>I27/G27</f>
        <v>1.1660596552941993</v>
      </c>
      <c r="K27" s="63">
        <f>I27/H27</f>
        <v>0.95445024250476218</v>
      </c>
    </row>
    <row r="28" spans="2:11" x14ac:dyDescent="0.25">
      <c r="B28" s="5">
        <v>3</v>
      </c>
      <c r="C28" s="5"/>
      <c r="D28" s="5"/>
      <c r="E28" s="5"/>
      <c r="F28" s="5" t="s">
        <v>4</v>
      </c>
      <c r="G28" s="54">
        <f>G29+G37+G64</f>
        <v>306814.68</v>
      </c>
      <c r="H28" s="54">
        <f>H29+H37+H64</f>
        <v>374838</v>
      </c>
      <c r="I28" s="57">
        <f>I29+I37+I64</f>
        <v>357764.22000000003</v>
      </c>
      <c r="J28" s="61">
        <f t="shared" ref="J28:J66" si="2">I28/G28</f>
        <v>1.1660596552941993</v>
      </c>
      <c r="K28" s="61">
        <f t="shared" ref="K28:K64" si="3">I28/H28</f>
        <v>0.95445024250476218</v>
      </c>
    </row>
    <row r="29" spans="2:11" x14ac:dyDescent="0.25">
      <c r="B29" s="5"/>
      <c r="C29" s="5">
        <v>31</v>
      </c>
      <c r="D29" s="5"/>
      <c r="E29" s="5"/>
      <c r="F29" s="5" t="s">
        <v>5</v>
      </c>
      <c r="G29" s="54">
        <f>G30+G32+G34</f>
        <v>217869.46</v>
      </c>
      <c r="H29" s="54">
        <v>279921</v>
      </c>
      <c r="I29" s="57">
        <f>I30+I32+I34</f>
        <v>268151.35000000003</v>
      </c>
      <c r="J29" s="61">
        <f t="shared" si="2"/>
        <v>1.2307890697484634</v>
      </c>
      <c r="K29" s="61">
        <f t="shared" si="3"/>
        <v>0.95795367264335307</v>
      </c>
    </row>
    <row r="30" spans="2:11" ht="36.75" customHeight="1" x14ac:dyDescent="0.25">
      <c r="B30" s="6"/>
      <c r="C30" s="6"/>
      <c r="D30" s="6">
        <v>311</v>
      </c>
      <c r="E30" s="6"/>
      <c r="F30" s="6" t="s">
        <v>31</v>
      </c>
      <c r="G30" s="53">
        <f>G31</f>
        <v>184841.5</v>
      </c>
      <c r="H30" s="53"/>
      <c r="I30" s="56">
        <f>I31</f>
        <v>224706.17</v>
      </c>
      <c r="J30" s="62">
        <f t="shared" si="2"/>
        <v>1.2156694789860503</v>
      </c>
      <c r="K30" s="62"/>
    </row>
    <row r="31" spans="2:11" x14ac:dyDescent="0.25">
      <c r="B31" s="6"/>
      <c r="C31" s="6"/>
      <c r="D31" s="6"/>
      <c r="E31" s="6">
        <v>3111</v>
      </c>
      <c r="F31" s="21" t="s">
        <v>32</v>
      </c>
      <c r="G31" s="53">
        <v>184841.5</v>
      </c>
      <c r="H31" s="53"/>
      <c r="I31" s="56">
        <v>224706.17</v>
      </c>
      <c r="J31" s="62">
        <f t="shared" si="2"/>
        <v>1.2156694789860503</v>
      </c>
      <c r="K31" s="62"/>
    </row>
    <row r="32" spans="2:11" x14ac:dyDescent="0.25">
      <c r="B32" s="6"/>
      <c r="C32" s="6"/>
      <c r="D32" s="6">
        <v>312</v>
      </c>
      <c r="E32" s="6"/>
      <c r="F32" s="21" t="s">
        <v>79</v>
      </c>
      <c r="G32" s="53">
        <f>G33</f>
        <v>4456</v>
      </c>
      <c r="H32" s="53"/>
      <c r="I32" s="56">
        <f>I33</f>
        <v>7013</v>
      </c>
      <c r="J32" s="62">
        <f t="shared" si="2"/>
        <v>1.5738330341113107</v>
      </c>
      <c r="K32" s="62"/>
    </row>
    <row r="33" spans="2:11" x14ac:dyDescent="0.25">
      <c r="B33" s="6"/>
      <c r="C33" s="6"/>
      <c r="D33" s="6"/>
      <c r="E33" s="6">
        <v>3121</v>
      </c>
      <c r="F33" s="21" t="s">
        <v>79</v>
      </c>
      <c r="G33" s="53">
        <v>4456</v>
      </c>
      <c r="H33" s="53"/>
      <c r="I33" s="56">
        <v>7013</v>
      </c>
      <c r="J33" s="62">
        <f t="shared" si="2"/>
        <v>1.5738330341113107</v>
      </c>
      <c r="K33" s="62"/>
    </row>
    <row r="34" spans="2:11" x14ac:dyDescent="0.25">
      <c r="B34" s="6"/>
      <c r="C34" s="6"/>
      <c r="D34" s="6">
        <v>313</v>
      </c>
      <c r="E34" s="6"/>
      <c r="F34" s="21" t="s">
        <v>80</v>
      </c>
      <c r="G34" s="53">
        <f>G35+G36</f>
        <v>28571.96</v>
      </c>
      <c r="H34" s="53"/>
      <c r="I34" s="53">
        <f>I35+I36</f>
        <v>36432.18</v>
      </c>
      <c r="J34" s="62">
        <f t="shared" si="2"/>
        <v>1.2751025830919545</v>
      </c>
      <c r="K34" s="62"/>
    </row>
    <row r="35" spans="2:11" x14ac:dyDescent="0.25">
      <c r="B35" s="6"/>
      <c r="C35" s="6"/>
      <c r="D35" s="6"/>
      <c r="E35" s="6">
        <v>3131</v>
      </c>
      <c r="F35" s="21" t="s">
        <v>81</v>
      </c>
      <c r="G35" s="53">
        <v>0</v>
      </c>
      <c r="H35" s="53"/>
      <c r="I35" s="56">
        <v>137.49</v>
      </c>
      <c r="J35" s="62"/>
      <c r="K35" s="62"/>
    </row>
    <row r="36" spans="2:11" x14ac:dyDescent="0.25">
      <c r="B36" s="6"/>
      <c r="C36" s="6"/>
      <c r="D36" s="6"/>
      <c r="E36" s="6">
        <v>3132</v>
      </c>
      <c r="F36" s="21" t="s">
        <v>82</v>
      </c>
      <c r="G36" s="53">
        <v>28571.96</v>
      </c>
      <c r="H36" s="53"/>
      <c r="I36" s="56">
        <v>36294.69</v>
      </c>
      <c r="J36" s="62">
        <f t="shared" si="2"/>
        <v>1.2702905225962797</v>
      </c>
      <c r="K36" s="62"/>
    </row>
    <row r="37" spans="2:11" x14ac:dyDescent="0.25">
      <c r="B37" s="6"/>
      <c r="C37" s="16">
        <v>32</v>
      </c>
      <c r="D37" s="7"/>
      <c r="E37" s="7"/>
      <c r="F37" s="64" t="s">
        <v>12</v>
      </c>
      <c r="G37" s="54">
        <f>G38+G43+G50+G59</f>
        <v>86905.88</v>
      </c>
      <c r="H37" s="54">
        <v>92917</v>
      </c>
      <c r="I37" s="57">
        <f>I38+I43+I50+I59</f>
        <v>87443.45</v>
      </c>
      <c r="J37" s="61">
        <f t="shared" si="2"/>
        <v>1.0061856574031585</v>
      </c>
      <c r="K37" s="61">
        <f t="shared" si="3"/>
        <v>0.94109204989399142</v>
      </c>
    </row>
    <row r="38" spans="2:11" x14ac:dyDescent="0.25">
      <c r="B38" s="6"/>
      <c r="C38" s="6"/>
      <c r="D38" s="6">
        <v>321</v>
      </c>
      <c r="E38" s="6"/>
      <c r="F38" s="21" t="s">
        <v>33</v>
      </c>
      <c r="G38" s="53">
        <f>G39+G40+G41+G42</f>
        <v>20058.57</v>
      </c>
      <c r="H38" s="53"/>
      <c r="I38" s="53">
        <f t="shared" ref="I38" si="4">I39+I40+I41+I42</f>
        <v>21446.48</v>
      </c>
      <c r="J38" s="62">
        <f t="shared" si="2"/>
        <v>1.0691928686840588</v>
      </c>
      <c r="K38" s="62"/>
    </row>
    <row r="39" spans="2:11" x14ac:dyDescent="0.25">
      <c r="B39" s="6"/>
      <c r="C39" s="16"/>
      <c r="D39" s="6"/>
      <c r="E39" s="6">
        <v>3211</v>
      </c>
      <c r="F39" s="21" t="s">
        <v>34</v>
      </c>
      <c r="G39" s="53">
        <v>534.96</v>
      </c>
      <c r="H39" s="53"/>
      <c r="I39" s="56">
        <v>864.75</v>
      </c>
      <c r="J39" s="62">
        <f t="shared" si="2"/>
        <v>1.6164759982054733</v>
      </c>
      <c r="K39" s="62"/>
    </row>
    <row r="40" spans="2:11" ht="25.5" x14ac:dyDescent="0.25">
      <c r="B40" s="6"/>
      <c r="C40" s="16"/>
      <c r="D40" s="6"/>
      <c r="E40" s="6">
        <v>3212</v>
      </c>
      <c r="F40" s="21" t="s">
        <v>83</v>
      </c>
      <c r="G40" s="53">
        <v>7554.36</v>
      </c>
      <c r="H40" s="53"/>
      <c r="I40" s="56">
        <v>7798.69</v>
      </c>
      <c r="J40" s="62">
        <f t="shared" si="2"/>
        <v>1.0323429119078253</v>
      </c>
      <c r="K40" s="62"/>
    </row>
    <row r="41" spans="2:11" x14ac:dyDescent="0.25">
      <c r="B41" s="6"/>
      <c r="C41" s="16"/>
      <c r="D41" s="6"/>
      <c r="E41" s="6">
        <v>3213</v>
      </c>
      <c r="F41" s="21" t="s">
        <v>84</v>
      </c>
      <c r="G41" s="53">
        <v>1117.27</v>
      </c>
      <c r="H41" s="53"/>
      <c r="I41" s="56">
        <v>1086.78</v>
      </c>
      <c r="J41" s="62">
        <f t="shared" si="2"/>
        <v>0.97271026699007401</v>
      </c>
      <c r="K41" s="62"/>
    </row>
    <row r="42" spans="2:11" x14ac:dyDescent="0.25">
      <c r="B42" s="6"/>
      <c r="C42" s="16"/>
      <c r="D42" s="6"/>
      <c r="E42" s="6">
        <v>3214</v>
      </c>
      <c r="F42" s="21" t="s">
        <v>85</v>
      </c>
      <c r="G42" s="53">
        <v>10851.98</v>
      </c>
      <c r="H42" s="53"/>
      <c r="I42" s="60">
        <v>11696.26</v>
      </c>
      <c r="J42" s="62">
        <f t="shared" si="2"/>
        <v>1.0777996273491106</v>
      </c>
      <c r="K42" s="62"/>
    </row>
    <row r="43" spans="2:11" x14ac:dyDescent="0.25">
      <c r="B43" s="6"/>
      <c r="C43" s="16"/>
      <c r="D43" s="6">
        <v>322</v>
      </c>
      <c r="E43" s="6"/>
      <c r="F43" s="21" t="s">
        <v>86</v>
      </c>
      <c r="G43" s="53">
        <f>G44+G45+G46+G47+G48+G49</f>
        <v>42048.61</v>
      </c>
      <c r="H43" s="53"/>
      <c r="I43" s="53">
        <f t="shared" ref="I43" si="5">I44+I45+I46+I47+I48+I49</f>
        <v>38525.729999999996</v>
      </c>
      <c r="J43" s="62">
        <f t="shared" si="2"/>
        <v>0.91621887144426406</v>
      </c>
      <c r="K43" s="62"/>
    </row>
    <row r="44" spans="2:11" x14ac:dyDescent="0.25">
      <c r="B44" s="6"/>
      <c r="C44" s="16"/>
      <c r="D44" s="6"/>
      <c r="E44" s="6">
        <v>3221</v>
      </c>
      <c r="F44" s="21" t="s">
        <v>87</v>
      </c>
      <c r="G44" s="53">
        <v>10902.45</v>
      </c>
      <c r="H44" s="53"/>
      <c r="I44" s="56">
        <v>9203.4</v>
      </c>
      <c r="J44" s="62">
        <f t="shared" si="2"/>
        <v>0.84415888171924647</v>
      </c>
      <c r="K44" s="62"/>
    </row>
    <row r="45" spans="2:11" x14ac:dyDescent="0.25">
      <c r="B45" s="6"/>
      <c r="C45" s="16"/>
      <c r="D45" s="6"/>
      <c r="E45" s="6">
        <v>3222</v>
      </c>
      <c r="F45" s="21" t="s">
        <v>88</v>
      </c>
      <c r="G45" s="53">
        <v>23237.279999999999</v>
      </c>
      <c r="H45" s="53"/>
      <c r="I45" s="56">
        <v>25794.33</v>
      </c>
      <c r="J45" s="62">
        <f t="shared" si="2"/>
        <v>1.1100408481543451</v>
      </c>
      <c r="K45" s="62"/>
    </row>
    <row r="46" spans="2:11" x14ac:dyDescent="0.25">
      <c r="B46" s="6"/>
      <c r="C46" s="16"/>
      <c r="D46" s="6"/>
      <c r="E46" s="6">
        <v>3223</v>
      </c>
      <c r="F46" s="21" t="s">
        <v>89</v>
      </c>
      <c r="G46" s="53">
        <v>3472.98</v>
      </c>
      <c r="H46" s="53"/>
      <c r="I46" s="56">
        <v>2633.91</v>
      </c>
      <c r="J46" s="62">
        <f t="shared" si="2"/>
        <v>0.75840056666033195</v>
      </c>
      <c r="K46" s="62"/>
    </row>
    <row r="47" spans="2:11" ht="25.5" x14ac:dyDescent="0.25">
      <c r="B47" s="6"/>
      <c r="C47" s="16"/>
      <c r="D47" s="6"/>
      <c r="E47" s="6">
        <v>3224</v>
      </c>
      <c r="F47" s="21" t="s">
        <v>90</v>
      </c>
      <c r="G47" s="53">
        <v>141.82</v>
      </c>
      <c r="H47" s="53"/>
      <c r="I47" s="56">
        <v>68.17</v>
      </c>
      <c r="J47" s="62">
        <f t="shared" si="2"/>
        <v>0.48067973487519394</v>
      </c>
      <c r="K47" s="62"/>
    </row>
    <row r="48" spans="2:11" x14ac:dyDescent="0.25">
      <c r="B48" s="6"/>
      <c r="C48" s="16"/>
      <c r="D48" s="6"/>
      <c r="E48" s="6">
        <v>3225</v>
      </c>
      <c r="F48" s="21" t="s">
        <v>91</v>
      </c>
      <c r="G48" s="53">
        <v>3421.08</v>
      </c>
      <c r="H48" s="53"/>
      <c r="I48" s="56">
        <v>825.92</v>
      </c>
      <c r="J48" s="62">
        <f t="shared" si="2"/>
        <v>0.24142083786406632</v>
      </c>
      <c r="K48" s="62"/>
    </row>
    <row r="49" spans="2:11" x14ac:dyDescent="0.25">
      <c r="B49" s="6"/>
      <c r="C49" s="16"/>
      <c r="D49" s="6"/>
      <c r="E49" s="6">
        <v>3227</v>
      </c>
      <c r="F49" s="21" t="s">
        <v>92</v>
      </c>
      <c r="G49" s="53">
        <v>873</v>
      </c>
      <c r="H49" s="53"/>
      <c r="I49" s="56">
        <v>0</v>
      </c>
      <c r="J49" s="62"/>
      <c r="K49" s="62"/>
    </row>
    <row r="50" spans="2:11" x14ac:dyDescent="0.25">
      <c r="B50" s="6"/>
      <c r="C50" s="16"/>
      <c r="D50" s="6">
        <v>323</v>
      </c>
      <c r="E50" s="6"/>
      <c r="F50" s="21" t="s">
        <v>93</v>
      </c>
      <c r="G50" s="53">
        <f>G51+G52+G53+G54+G55+G56+G57+G58</f>
        <v>23330.89</v>
      </c>
      <c r="H50" s="53"/>
      <c r="I50" s="53">
        <f t="shared" ref="I50" si="6">I51+I52+I53+I54+I55+I56+I57+I58</f>
        <v>24656.230000000003</v>
      </c>
      <c r="J50" s="62">
        <f t="shared" si="2"/>
        <v>1.0568062341385178</v>
      </c>
      <c r="K50" s="62"/>
    </row>
    <row r="51" spans="2:11" x14ac:dyDescent="0.25">
      <c r="B51" s="6"/>
      <c r="C51" s="16"/>
      <c r="D51" s="6"/>
      <c r="E51" s="6">
        <v>3231</v>
      </c>
      <c r="F51" s="21" t="s">
        <v>94</v>
      </c>
      <c r="G51" s="53">
        <v>7001.92</v>
      </c>
      <c r="H51" s="53"/>
      <c r="I51" s="56">
        <v>5880.56</v>
      </c>
      <c r="J51" s="62">
        <f t="shared" si="2"/>
        <v>0.8398496412412596</v>
      </c>
      <c r="K51" s="62"/>
    </row>
    <row r="52" spans="2:11" x14ac:dyDescent="0.25">
      <c r="B52" s="6"/>
      <c r="C52" s="16"/>
      <c r="D52" s="6"/>
      <c r="E52" s="6">
        <v>3232</v>
      </c>
      <c r="F52" s="21" t="s">
        <v>95</v>
      </c>
      <c r="G52" s="53">
        <v>87.5</v>
      </c>
      <c r="H52" s="53"/>
      <c r="I52" s="56">
        <v>270</v>
      </c>
      <c r="J52" s="62">
        <f t="shared" si="2"/>
        <v>3.0857142857142859</v>
      </c>
      <c r="K52" s="62"/>
    </row>
    <row r="53" spans="2:11" x14ac:dyDescent="0.25">
      <c r="B53" s="6"/>
      <c r="C53" s="16"/>
      <c r="D53" s="6"/>
      <c r="E53" s="6">
        <v>3233</v>
      </c>
      <c r="F53" s="6" t="s">
        <v>96</v>
      </c>
      <c r="G53" s="53">
        <v>0</v>
      </c>
      <c r="H53" s="53"/>
      <c r="I53" s="56">
        <v>640</v>
      </c>
      <c r="J53" s="62"/>
      <c r="K53" s="62"/>
    </row>
    <row r="54" spans="2:11" x14ac:dyDescent="0.25">
      <c r="B54" s="6"/>
      <c r="C54" s="16"/>
      <c r="D54" s="6"/>
      <c r="E54" s="6">
        <v>3234</v>
      </c>
      <c r="F54" s="6" t="s">
        <v>97</v>
      </c>
      <c r="G54" s="53">
        <v>1724.25</v>
      </c>
      <c r="H54" s="53"/>
      <c r="I54" s="56">
        <v>817.37</v>
      </c>
      <c r="J54" s="62">
        <f t="shared" si="2"/>
        <v>0.47404378715383499</v>
      </c>
      <c r="K54" s="62"/>
    </row>
    <row r="55" spans="2:11" x14ac:dyDescent="0.25">
      <c r="B55" s="6"/>
      <c r="C55" s="16"/>
      <c r="D55" s="6"/>
      <c r="E55" s="6">
        <v>3236</v>
      </c>
      <c r="F55" s="6" t="s">
        <v>98</v>
      </c>
      <c r="G55" s="53">
        <v>2398.9699999999998</v>
      </c>
      <c r="H55" s="53"/>
      <c r="I55" s="56">
        <v>2938.69</v>
      </c>
      <c r="J55" s="62">
        <f t="shared" si="2"/>
        <v>1.2249798872015909</v>
      </c>
      <c r="K55" s="62"/>
    </row>
    <row r="56" spans="2:11" x14ac:dyDescent="0.25">
      <c r="B56" s="6"/>
      <c r="C56" s="16"/>
      <c r="D56" s="6"/>
      <c r="E56" s="6">
        <v>3237</v>
      </c>
      <c r="F56" s="6" t="s">
        <v>99</v>
      </c>
      <c r="G56" s="53">
        <v>10659.58</v>
      </c>
      <c r="H56" s="53"/>
      <c r="I56" s="56">
        <v>11685.26</v>
      </c>
      <c r="J56" s="62">
        <f t="shared" si="2"/>
        <v>1.0962214271106367</v>
      </c>
      <c r="K56" s="62"/>
    </row>
    <row r="57" spans="2:11" x14ac:dyDescent="0.25">
      <c r="B57" s="6"/>
      <c r="C57" s="16"/>
      <c r="D57" s="6"/>
      <c r="E57" s="6">
        <v>3238</v>
      </c>
      <c r="F57" s="6" t="s">
        <v>100</v>
      </c>
      <c r="G57" s="53">
        <v>720.23</v>
      </c>
      <c r="H57" s="53"/>
      <c r="I57" s="56">
        <v>750.54</v>
      </c>
      <c r="J57" s="62">
        <f t="shared" si="2"/>
        <v>1.0420837787928856</v>
      </c>
      <c r="K57" s="62"/>
    </row>
    <row r="58" spans="2:11" x14ac:dyDescent="0.25">
      <c r="B58" s="6"/>
      <c r="C58" s="16"/>
      <c r="D58" s="6"/>
      <c r="E58" s="6">
        <v>3239</v>
      </c>
      <c r="F58" s="6" t="s">
        <v>101</v>
      </c>
      <c r="G58" s="53">
        <v>738.44</v>
      </c>
      <c r="H58" s="53"/>
      <c r="I58" s="56">
        <v>1673.81</v>
      </c>
      <c r="J58" s="62">
        <f t="shared" si="2"/>
        <v>2.2666838199447481</v>
      </c>
      <c r="K58" s="62"/>
    </row>
    <row r="59" spans="2:11" x14ac:dyDescent="0.25">
      <c r="B59" s="6"/>
      <c r="C59" s="16"/>
      <c r="D59" s="6">
        <v>329</v>
      </c>
      <c r="E59" s="6"/>
      <c r="F59" s="6" t="s">
        <v>102</v>
      </c>
      <c r="G59" s="53">
        <f>G60+G61+G62+G63</f>
        <v>1467.81</v>
      </c>
      <c r="H59" s="53"/>
      <c r="I59" s="53">
        <f t="shared" ref="I59" si="7">I60+I61+I62+I63</f>
        <v>2815.01</v>
      </c>
      <c r="J59" s="62">
        <f t="shared" si="2"/>
        <v>1.9178299643686856</v>
      </c>
      <c r="K59" s="62"/>
    </row>
    <row r="60" spans="2:11" ht="25.5" x14ac:dyDescent="0.25">
      <c r="B60" s="6"/>
      <c r="C60" s="16"/>
      <c r="D60" s="6"/>
      <c r="E60" s="6">
        <v>3291</v>
      </c>
      <c r="F60" s="21" t="s">
        <v>103</v>
      </c>
      <c r="G60" s="53">
        <v>0</v>
      </c>
      <c r="H60" s="53"/>
      <c r="I60" s="56">
        <v>1237.5</v>
      </c>
      <c r="J60" s="62"/>
      <c r="K60" s="62"/>
    </row>
    <row r="61" spans="2:11" x14ac:dyDescent="0.25">
      <c r="B61" s="6"/>
      <c r="C61" s="16"/>
      <c r="D61" s="6"/>
      <c r="E61" s="6">
        <v>3292</v>
      </c>
      <c r="F61" s="6" t="s">
        <v>104</v>
      </c>
      <c r="G61" s="53">
        <v>1436.01</v>
      </c>
      <c r="H61" s="53"/>
      <c r="I61" s="56">
        <v>1350.42</v>
      </c>
      <c r="J61" s="62">
        <f t="shared" si="2"/>
        <v>0.94039735099337751</v>
      </c>
      <c r="K61" s="62"/>
    </row>
    <row r="62" spans="2:11" x14ac:dyDescent="0.25">
      <c r="B62" s="6"/>
      <c r="C62" s="16"/>
      <c r="D62" s="6"/>
      <c r="E62" s="6">
        <v>3295</v>
      </c>
      <c r="F62" s="6" t="s">
        <v>105</v>
      </c>
      <c r="G62" s="53">
        <v>31.8</v>
      </c>
      <c r="H62" s="53"/>
      <c r="I62" s="56">
        <v>31.8</v>
      </c>
      <c r="J62" s="62">
        <f t="shared" si="2"/>
        <v>1</v>
      </c>
      <c r="K62" s="62"/>
    </row>
    <row r="63" spans="2:11" x14ac:dyDescent="0.25">
      <c r="B63" s="6"/>
      <c r="C63" s="16"/>
      <c r="D63" s="6"/>
      <c r="E63" s="6">
        <v>3299</v>
      </c>
      <c r="F63" s="6" t="s">
        <v>106</v>
      </c>
      <c r="G63" s="53">
        <v>0</v>
      </c>
      <c r="H63" s="53"/>
      <c r="I63" s="56">
        <v>195.29</v>
      </c>
      <c r="J63" s="61"/>
      <c r="K63" s="61"/>
    </row>
    <row r="64" spans="2:11" x14ac:dyDescent="0.25">
      <c r="B64" s="6"/>
      <c r="C64" s="16">
        <v>34</v>
      </c>
      <c r="D64" s="6"/>
      <c r="E64" s="6"/>
      <c r="F64" s="16" t="s">
        <v>108</v>
      </c>
      <c r="G64" s="54">
        <f>G65</f>
        <v>2039.34</v>
      </c>
      <c r="H64" s="54">
        <v>2000</v>
      </c>
      <c r="I64" s="57">
        <f>I65</f>
        <v>2169.42</v>
      </c>
      <c r="J64" s="61">
        <f t="shared" si="2"/>
        <v>1.0637853423166319</v>
      </c>
      <c r="K64" s="61">
        <f t="shared" si="3"/>
        <v>1.0847100000000001</v>
      </c>
    </row>
    <row r="65" spans="2:11" x14ac:dyDescent="0.25">
      <c r="B65" s="6"/>
      <c r="C65" s="16"/>
      <c r="D65" s="6">
        <v>343</v>
      </c>
      <c r="E65" s="6"/>
      <c r="F65" s="6" t="s">
        <v>109</v>
      </c>
      <c r="G65" s="53">
        <f>G66+G67</f>
        <v>2039.34</v>
      </c>
      <c r="H65" s="53"/>
      <c r="I65" s="53">
        <f t="shared" ref="I65" si="8">I66+I67</f>
        <v>2169.42</v>
      </c>
      <c r="J65" s="62">
        <f t="shared" si="2"/>
        <v>1.0637853423166319</v>
      </c>
      <c r="K65" s="62"/>
    </row>
    <row r="66" spans="2:11" x14ac:dyDescent="0.25">
      <c r="B66" s="6"/>
      <c r="C66" s="16"/>
      <c r="D66" s="6"/>
      <c r="E66" s="6">
        <v>3431</v>
      </c>
      <c r="F66" s="6" t="s">
        <v>107</v>
      </c>
      <c r="G66" s="53">
        <v>1873.99</v>
      </c>
      <c r="H66" s="53"/>
      <c r="I66" s="56">
        <v>2169.42</v>
      </c>
      <c r="J66" s="62">
        <f t="shared" si="2"/>
        <v>1.1576475861664151</v>
      </c>
      <c r="K66" s="62"/>
    </row>
    <row r="67" spans="2:11" x14ac:dyDescent="0.25">
      <c r="B67" s="6"/>
      <c r="C67" s="6"/>
      <c r="D67" s="7"/>
      <c r="E67" s="6">
        <v>3434</v>
      </c>
      <c r="F67" s="6" t="s">
        <v>110</v>
      </c>
      <c r="G67" s="53">
        <v>165.35</v>
      </c>
      <c r="H67" s="53"/>
      <c r="I67" s="56">
        <v>0</v>
      </c>
      <c r="J67" s="62"/>
      <c r="K67" s="62"/>
    </row>
    <row r="68" spans="2:11" x14ac:dyDescent="0.25">
      <c r="B68" s="8">
        <v>4</v>
      </c>
      <c r="C68" s="9"/>
      <c r="D68" s="9"/>
      <c r="E68" s="9"/>
      <c r="F68" s="14" t="s">
        <v>6</v>
      </c>
      <c r="G68" s="54">
        <f>G69</f>
        <v>3686.4</v>
      </c>
      <c r="H68" s="54">
        <f t="shared" ref="H68:I68" si="9">H69</f>
        <v>0</v>
      </c>
      <c r="I68" s="54">
        <f t="shared" si="9"/>
        <v>0</v>
      </c>
      <c r="J68" s="62"/>
      <c r="K68" s="62"/>
    </row>
    <row r="69" spans="2:11" ht="25.5" customHeight="1" x14ac:dyDescent="0.25">
      <c r="B69" s="10"/>
      <c r="C69" s="10">
        <v>42</v>
      </c>
      <c r="D69" s="10"/>
      <c r="E69" s="10"/>
      <c r="F69" s="14" t="s">
        <v>111</v>
      </c>
      <c r="G69" s="54">
        <f>G70</f>
        <v>3686.4</v>
      </c>
      <c r="H69" s="54">
        <v>0</v>
      </c>
      <c r="I69" s="57">
        <f>I70</f>
        <v>0</v>
      </c>
      <c r="J69" s="62"/>
      <c r="K69" s="62"/>
    </row>
    <row r="70" spans="2:11" x14ac:dyDescent="0.25">
      <c r="B70" s="10"/>
      <c r="C70" s="10"/>
      <c r="D70" s="6">
        <v>422</v>
      </c>
      <c r="E70" s="6"/>
      <c r="F70" s="6" t="s">
        <v>112</v>
      </c>
      <c r="G70" s="53">
        <f>G72+G71</f>
        <v>3686.4</v>
      </c>
      <c r="H70" s="53"/>
      <c r="I70" s="53">
        <f t="shared" ref="I70" si="10">I72+I71</f>
        <v>0</v>
      </c>
      <c r="J70" s="62"/>
      <c r="K70" s="62"/>
    </row>
    <row r="71" spans="2:11" x14ac:dyDescent="0.25">
      <c r="B71" s="10"/>
      <c r="C71" s="10"/>
      <c r="D71" s="6"/>
      <c r="E71" s="6">
        <v>4221</v>
      </c>
      <c r="F71" s="6" t="s">
        <v>113</v>
      </c>
      <c r="G71" s="53">
        <v>1155</v>
      </c>
      <c r="H71" s="53"/>
      <c r="I71" s="56">
        <v>0</v>
      </c>
      <c r="J71" s="62"/>
      <c r="K71" s="62"/>
    </row>
    <row r="72" spans="2:11" x14ac:dyDescent="0.25">
      <c r="B72" s="10"/>
      <c r="C72" s="10"/>
      <c r="D72" s="6"/>
      <c r="E72" s="6">
        <v>4227</v>
      </c>
      <c r="F72" s="6" t="s">
        <v>114</v>
      </c>
      <c r="G72" s="53">
        <v>2531.4</v>
      </c>
      <c r="H72" s="53"/>
      <c r="I72" s="56">
        <v>0</v>
      </c>
      <c r="J72" s="62"/>
      <c r="K72" s="62"/>
    </row>
    <row r="75" spans="2:11" x14ac:dyDescent="0.25">
      <c r="B75" s="27"/>
      <c r="C75" s="27"/>
      <c r="D75" s="27"/>
      <c r="E75" s="27"/>
      <c r="F75" s="27"/>
      <c r="G75" s="27"/>
      <c r="H75" s="27"/>
      <c r="I75" s="27"/>
      <c r="J75" s="27"/>
      <c r="K75" s="27"/>
    </row>
    <row r="76" spans="2:11" x14ac:dyDescent="0.25">
      <c r="B76" s="27"/>
      <c r="C76" s="27"/>
      <c r="D76" s="27"/>
      <c r="E76" s="27"/>
      <c r="F76" s="27"/>
      <c r="G76" s="27"/>
      <c r="H76" s="27"/>
      <c r="I76" s="27"/>
      <c r="J76" s="27"/>
      <c r="K76" s="27"/>
    </row>
    <row r="77" spans="2:11" x14ac:dyDescent="0.25">
      <c r="B77" s="27"/>
      <c r="C77" s="27"/>
      <c r="D77" s="27"/>
      <c r="E77" s="27"/>
      <c r="F77" s="27"/>
      <c r="G77" s="27"/>
      <c r="H77" s="27"/>
      <c r="I77" s="27"/>
      <c r="J77" s="27"/>
      <c r="K77" s="27"/>
    </row>
    <row r="82" ht="15" customHeight="1" x14ac:dyDescent="0.25"/>
    <row r="84" ht="4.5" customHeight="1" x14ac:dyDescent="0.25"/>
  </sheetData>
  <protectedRanges>
    <protectedRange algorithmName="SHA-512" hashValue="R8frfBQ/MhInQYm+jLEgMwgPwCkrGPIUaxyIFLRSCn/+fIsUU6bmJDax/r7gTh2PEAEvgODYwg0rRRjqSM/oww==" saltValue="tbZzHO5lCNHCDH5y3XGZag==" spinCount="100000" sqref="I14" name="Range1_1"/>
    <protectedRange algorithmName="SHA-512" hashValue="R8frfBQ/MhInQYm+jLEgMwgPwCkrGPIUaxyIFLRSCn/+fIsUU6bmJDax/r7gTh2PEAEvgODYwg0rRRjqSM/oww==" saltValue="tbZzHO5lCNHCDH5y3XGZag==" spinCount="100000" sqref="I42" name="Range1_11"/>
  </protectedRanges>
  <mergeCells count="12">
    <mergeCell ref="B1:K1"/>
    <mergeCell ref="B2:K2"/>
    <mergeCell ref="B4:K4"/>
    <mergeCell ref="B6:K6"/>
    <mergeCell ref="B26:F26"/>
    <mergeCell ref="B9:F9"/>
    <mergeCell ref="B25:F25"/>
    <mergeCell ref="B8:F8"/>
    <mergeCell ref="B7:K7"/>
    <mergeCell ref="B5:K5"/>
    <mergeCell ref="B24:K24"/>
    <mergeCell ref="B3:K3"/>
  </mergeCells>
  <conditionalFormatting sqref="I14">
    <cfRule type="cellIs" dxfId="1" priority="2" operator="lessThan">
      <formula>-0.001</formula>
    </cfRule>
  </conditionalFormatting>
  <conditionalFormatting sqref="I42">
    <cfRule type="cellIs" dxfId="0" priority="1" operator="lessThan">
      <formula>-0.001</formula>
    </cfRule>
  </conditionalFormatting>
  <pageMargins left="0.7" right="0.7" top="0.75" bottom="0.75" header="0.3" footer="0.3"/>
  <pageSetup paperSize="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26"/>
  <sheetViews>
    <sheetView workbookViewId="0">
      <selection activeCell="E16" sqref="E16"/>
    </sheetView>
  </sheetViews>
  <sheetFormatPr defaultRowHeight="15" x14ac:dyDescent="0.25"/>
  <cols>
    <col min="2" max="2" width="37.7109375" customWidth="1"/>
    <col min="3" max="4" width="25.28515625" customWidth="1"/>
    <col min="5" max="5" width="26.85546875" customWidth="1"/>
    <col min="6" max="7" width="15.7109375" customWidth="1"/>
  </cols>
  <sheetData>
    <row r="1" spans="2:7" ht="18" x14ac:dyDescent="0.25">
      <c r="B1" s="1"/>
      <c r="C1" s="1"/>
      <c r="D1" s="1"/>
      <c r="E1" s="2"/>
      <c r="F1" s="2"/>
      <c r="G1" s="2"/>
    </row>
    <row r="2" spans="2:7" ht="15.75" customHeight="1" x14ac:dyDescent="0.25">
      <c r="B2" s="94" t="s">
        <v>38</v>
      </c>
      <c r="C2" s="94"/>
      <c r="D2" s="94"/>
      <c r="E2" s="94"/>
      <c r="F2" s="94"/>
      <c r="G2" s="94"/>
    </row>
    <row r="3" spans="2:7" ht="18" x14ac:dyDescent="0.25">
      <c r="B3" s="41"/>
      <c r="C3" s="41"/>
      <c r="D3" s="41"/>
      <c r="E3" s="42"/>
      <c r="F3" s="42"/>
      <c r="G3" s="42"/>
    </row>
    <row r="4" spans="2:7" ht="33.75" customHeight="1" x14ac:dyDescent="0.25">
      <c r="B4" s="30" t="s">
        <v>7</v>
      </c>
      <c r="C4" s="30" t="s">
        <v>67</v>
      </c>
      <c r="D4" s="30" t="s">
        <v>120</v>
      </c>
      <c r="E4" s="30" t="s">
        <v>78</v>
      </c>
      <c r="F4" s="30" t="s">
        <v>25</v>
      </c>
      <c r="G4" s="30" t="s">
        <v>25</v>
      </c>
    </row>
    <row r="5" spans="2:7" x14ac:dyDescent="0.25">
      <c r="B5" s="30">
        <v>1</v>
      </c>
      <c r="C5" s="31">
        <v>2</v>
      </c>
      <c r="D5" s="31">
        <v>3</v>
      </c>
      <c r="E5" s="31">
        <v>4</v>
      </c>
      <c r="F5" s="31" t="s">
        <v>63</v>
      </c>
      <c r="G5" s="31" t="s">
        <v>64</v>
      </c>
    </row>
    <row r="6" spans="2:7" x14ac:dyDescent="0.25">
      <c r="B6" s="5" t="s">
        <v>48</v>
      </c>
      <c r="C6" s="65">
        <f>C7+C9+C11</f>
        <v>294441.73000000004</v>
      </c>
      <c r="D6" s="65">
        <f>D7+D9+D11</f>
        <v>374838</v>
      </c>
      <c r="E6" s="65">
        <f>E7+E9+E11</f>
        <v>362421.98</v>
      </c>
      <c r="F6" s="62">
        <f>E6/C6</f>
        <v>1.2308784491926466</v>
      </c>
      <c r="G6" s="62">
        <f>E6/D6</f>
        <v>0.96687630389661661</v>
      </c>
    </row>
    <row r="7" spans="2:7" x14ac:dyDescent="0.25">
      <c r="B7" s="5" t="s">
        <v>115</v>
      </c>
      <c r="C7" s="54">
        <f>C8</f>
        <v>220000</v>
      </c>
      <c r="D7" s="54">
        <f>D8</f>
        <v>282000</v>
      </c>
      <c r="E7" s="57">
        <f>E8</f>
        <v>282000</v>
      </c>
      <c r="F7" s="62">
        <f t="shared" ref="F7:F12" si="0">E7/C7</f>
        <v>1.2818181818181817</v>
      </c>
      <c r="G7" s="62">
        <f t="shared" ref="G7:G19" si="1">E7/D7</f>
        <v>1</v>
      </c>
    </row>
    <row r="8" spans="2:7" x14ac:dyDescent="0.25">
      <c r="B8" s="18" t="s">
        <v>116</v>
      </c>
      <c r="C8" s="53">
        <v>220000</v>
      </c>
      <c r="D8" s="53">
        <v>282000</v>
      </c>
      <c r="E8" s="56">
        <v>282000</v>
      </c>
      <c r="F8" s="62">
        <f t="shared" si="0"/>
        <v>1.2818181818181817</v>
      </c>
      <c r="G8" s="62">
        <f t="shared" si="1"/>
        <v>1</v>
      </c>
    </row>
    <row r="9" spans="2:7" x14ac:dyDescent="0.25">
      <c r="B9" s="5" t="s">
        <v>117</v>
      </c>
      <c r="C9" s="54">
        <f>C10</f>
        <v>64767.33</v>
      </c>
      <c r="D9" s="54">
        <f>D10</f>
        <v>81100</v>
      </c>
      <c r="E9" s="57">
        <f>E10</f>
        <v>69709.38</v>
      </c>
      <c r="F9" s="62">
        <f t="shared" si="0"/>
        <v>1.0763046739768338</v>
      </c>
      <c r="G9" s="62">
        <f t="shared" si="1"/>
        <v>0.8595484586929717</v>
      </c>
    </row>
    <row r="10" spans="2:7" x14ac:dyDescent="0.25">
      <c r="B10" s="20" t="s">
        <v>118</v>
      </c>
      <c r="C10" s="53">
        <v>64767.33</v>
      </c>
      <c r="D10" s="53">
        <v>81100</v>
      </c>
      <c r="E10" s="56">
        <v>69709.38</v>
      </c>
      <c r="F10" s="62">
        <f t="shared" si="0"/>
        <v>1.0763046739768338</v>
      </c>
      <c r="G10" s="62">
        <f t="shared" si="1"/>
        <v>0.8595484586929717</v>
      </c>
    </row>
    <row r="11" spans="2:7" x14ac:dyDescent="0.25">
      <c r="B11" s="5" t="s">
        <v>119</v>
      </c>
      <c r="C11" s="54">
        <f>C12</f>
        <v>9674.4</v>
      </c>
      <c r="D11" s="54">
        <f>D12</f>
        <v>11738</v>
      </c>
      <c r="E11" s="57">
        <f>E12</f>
        <v>10712.6</v>
      </c>
      <c r="F11" s="62">
        <f t="shared" si="0"/>
        <v>1.1073141486810552</v>
      </c>
      <c r="G11" s="62">
        <f t="shared" si="1"/>
        <v>0.91264269892656336</v>
      </c>
    </row>
    <row r="12" spans="2:7" ht="25.5" x14ac:dyDescent="0.25">
      <c r="B12" s="20" t="s">
        <v>121</v>
      </c>
      <c r="C12" s="53">
        <v>9674.4</v>
      </c>
      <c r="D12" s="53">
        <v>11738</v>
      </c>
      <c r="E12" s="56">
        <v>10712.6</v>
      </c>
      <c r="F12" s="62">
        <f t="shared" si="0"/>
        <v>1.1073141486810552</v>
      </c>
      <c r="G12" s="62">
        <f t="shared" si="1"/>
        <v>0.91264269892656336</v>
      </c>
    </row>
    <row r="13" spans="2:7" ht="15.75" customHeight="1" x14ac:dyDescent="0.25">
      <c r="B13" s="5" t="s">
        <v>49</v>
      </c>
      <c r="C13" s="53"/>
      <c r="D13" s="54">
        <f>D14+D16+D18</f>
        <v>374838</v>
      </c>
      <c r="E13" s="57">
        <f>E14+E16+E18</f>
        <v>357764.22</v>
      </c>
      <c r="F13" s="62"/>
      <c r="G13" s="62">
        <f t="shared" si="1"/>
        <v>0.95445024250476196</v>
      </c>
    </row>
    <row r="14" spans="2:7" ht="15.75" customHeight="1" x14ac:dyDescent="0.25">
      <c r="B14" s="5" t="s">
        <v>115</v>
      </c>
      <c r="C14" s="53"/>
      <c r="D14" s="54">
        <f>D15</f>
        <v>282000</v>
      </c>
      <c r="E14" s="57">
        <f>E15</f>
        <v>282000</v>
      </c>
      <c r="F14" s="62"/>
      <c r="G14" s="62">
        <f t="shared" si="1"/>
        <v>1</v>
      </c>
    </row>
    <row r="15" spans="2:7" x14ac:dyDescent="0.25">
      <c r="B15" s="18" t="s">
        <v>116</v>
      </c>
      <c r="C15" s="53"/>
      <c r="D15" s="53">
        <v>282000</v>
      </c>
      <c r="E15" s="56">
        <v>282000</v>
      </c>
      <c r="F15" s="62"/>
      <c r="G15" s="62">
        <f t="shared" si="1"/>
        <v>1</v>
      </c>
    </row>
    <row r="16" spans="2:7" x14ac:dyDescent="0.25">
      <c r="B16" s="5" t="s">
        <v>117</v>
      </c>
      <c r="C16" s="53"/>
      <c r="D16" s="54">
        <f>D17</f>
        <v>81100</v>
      </c>
      <c r="E16" s="57">
        <f>E17</f>
        <v>68931.579999999987</v>
      </c>
      <c r="F16" s="62"/>
      <c r="G16" s="62">
        <f t="shared" si="1"/>
        <v>0.84995782983970392</v>
      </c>
    </row>
    <row r="17" spans="2:10" x14ac:dyDescent="0.25">
      <c r="B17" s="20" t="s">
        <v>118</v>
      </c>
      <c r="C17" s="53"/>
      <c r="D17" s="53">
        <v>81100</v>
      </c>
      <c r="E17" s="56">
        <v>68931.579999999987</v>
      </c>
      <c r="F17" s="62"/>
      <c r="G17" s="62">
        <f t="shared" si="1"/>
        <v>0.84995782983970392</v>
      </c>
    </row>
    <row r="18" spans="2:10" x14ac:dyDescent="0.25">
      <c r="B18" s="5" t="s">
        <v>119</v>
      </c>
      <c r="C18" s="53"/>
      <c r="D18" s="54">
        <f>D19</f>
        <v>11738</v>
      </c>
      <c r="E18" s="57">
        <f>E19</f>
        <v>6832.64</v>
      </c>
      <c r="F18" s="62"/>
      <c r="G18" s="62">
        <f t="shared" si="1"/>
        <v>0.58209575736922814</v>
      </c>
    </row>
    <row r="19" spans="2:10" ht="25.5" x14ac:dyDescent="0.25">
      <c r="B19" s="20" t="s">
        <v>121</v>
      </c>
      <c r="C19" s="53"/>
      <c r="D19" s="53">
        <v>11738</v>
      </c>
      <c r="E19" s="56">
        <v>6832.64</v>
      </c>
      <c r="F19" s="62"/>
      <c r="G19" s="62">
        <f t="shared" si="1"/>
        <v>0.58209575736922814</v>
      </c>
    </row>
    <row r="24" spans="2:10" ht="15" customHeight="1" x14ac:dyDescent="0.25">
      <c r="B24" s="27"/>
      <c r="C24" s="27"/>
      <c r="D24" s="27"/>
    </row>
    <row r="25" spans="2:10" x14ac:dyDescent="0.25">
      <c r="B25" s="27"/>
      <c r="C25" s="27"/>
      <c r="D25" s="27"/>
      <c r="E25" s="27"/>
      <c r="F25" s="27"/>
      <c r="G25" s="27"/>
      <c r="H25" s="27"/>
      <c r="I25" s="27"/>
      <c r="J25" s="27"/>
    </row>
    <row r="26" spans="2:10" x14ac:dyDescent="0.25">
      <c r="B26" s="27"/>
      <c r="C26" s="27"/>
      <c r="D26" s="27"/>
      <c r="E26" s="27"/>
      <c r="F26" s="27"/>
      <c r="G26" s="27"/>
      <c r="H26" s="27"/>
      <c r="I26" s="27"/>
      <c r="J26" s="27"/>
    </row>
  </sheetData>
  <mergeCells count="1">
    <mergeCell ref="B2:G2"/>
  </mergeCells>
  <pageMargins left="0.7" right="0.7" top="0.75" bottom="0.75" header="0.3" footer="0.3"/>
  <pageSetup paperSize="9" scale="8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9"/>
  <sheetViews>
    <sheetView workbookViewId="0">
      <selection activeCell="E36" sqref="E36:F50"/>
    </sheetView>
  </sheetViews>
  <sheetFormatPr defaultRowHeight="15" x14ac:dyDescent="0.25"/>
  <cols>
    <col min="2" max="2" width="37.7109375" customWidth="1"/>
    <col min="3" max="5" width="25.28515625" customWidth="1"/>
    <col min="6" max="7" width="15.7109375" customWidth="1"/>
  </cols>
  <sheetData>
    <row r="1" spans="2:7" ht="18" x14ac:dyDescent="0.25">
      <c r="B1" s="13"/>
      <c r="C1" s="13"/>
      <c r="D1" s="13"/>
      <c r="E1" s="2"/>
      <c r="F1" s="2"/>
      <c r="G1" s="2"/>
    </row>
    <row r="2" spans="2:7" ht="15.75" customHeight="1" x14ac:dyDescent="0.25">
      <c r="B2" s="94" t="s">
        <v>39</v>
      </c>
      <c r="C2" s="94"/>
      <c r="D2" s="94"/>
      <c r="E2" s="94"/>
      <c r="F2" s="94"/>
      <c r="G2" s="94"/>
    </row>
    <row r="3" spans="2:7" ht="18" x14ac:dyDescent="0.25">
      <c r="B3" s="41"/>
      <c r="C3" s="41"/>
      <c r="D3" s="41"/>
      <c r="E3" s="42"/>
      <c r="F3" s="42"/>
      <c r="G3" s="42"/>
    </row>
    <row r="4" spans="2:7" ht="25.5" x14ac:dyDescent="0.25">
      <c r="B4" s="30" t="s">
        <v>7</v>
      </c>
      <c r="C4" s="30" t="s">
        <v>124</v>
      </c>
      <c r="D4" s="30" t="s">
        <v>65</v>
      </c>
      <c r="E4" s="30" t="s">
        <v>125</v>
      </c>
      <c r="F4" s="30" t="s">
        <v>25</v>
      </c>
      <c r="G4" s="30" t="s">
        <v>25</v>
      </c>
    </row>
    <row r="5" spans="2:7" x14ac:dyDescent="0.25">
      <c r="B5" s="31">
        <v>1</v>
      </c>
      <c r="C5" s="31">
        <v>2</v>
      </c>
      <c r="D5" s="31">
        <v>3</v>
      </c>
      <c r="E5" s="31">
        <v>4</v>
      </c>
      <c r="F5" s="31" t="s">
        <v>63</v>
      </c>
      <c r="G5" s="31" t="s">
        <v>64</v>
      </c>
    </row>
    <row r="6" spans="2:7" ht="15.75" customHeight="1" x14ac:dyDescent="0.25">
      <c r="B6" s="5" t="s">
        <v>49</v>
      </c>
      <c r="C6" s="58">
        <f>C7</f>
        <v>310501.07999999996</v>
      </c>
      <c r="D6" s="58">
        <f>D7</f>
        <v>374838</v>
      </c>
      <c r="E6" s="55">
        <f>E7</f>
        <v>357764.22</v>
      </c>
      <c r="F6" s="66">
        <f>E6/C6</f>
        <v>1.1522157024381365</v>
      </c>
      <c r="G6" s="66">
        <f>E6/D6</f>
        <v>0.95445024250476196</v>
      </c>
    </row>
    <row r="7" spans="2:7" ht="15.75" customHeight="1" x14ac:dyDescent="0.25">
      <c r="B7" s="5" t="s">
        <v>122</v>
      </c>
      <c r="C7" s="54">
        <f>C8+C9</f>
        <v>310501.07999999996</v>
      </c>
      <c r="D7" s="54">
        <f t="shared" ref="D7:E7" si="0">D8+D9</f>
        <v>374838</v>
      </c>
      <c r="E7" s="54">
        <f t="shared" si="0"/>
        <v>357764.22</v>
      </c>
      <c r="F7" s="66">
        <f t="shared" ref="F7:F8" si="1">E7/C7</f>
        <v>1.1522157024381365</v>
      </c>
      <c r="G7" s="66">
        <f t="shared" ref="G7:G8" si="2">E7/D7</f>
        <v>0.95445024250476196</v>
      </c>
    </row>
    <row r="8" spans="2:7" ht="15.75" customHeight="1" x14ac:dyDescent="0.25">
      <c r="B8" s="12" t="s">
        <v>123</v>
      </c>
      <c r="C8" s="53">
        <v>287263.8</v>
      </c>
      <c r="D8" s="53">
        <v>374838</v>
      </c>
      <c r="E8" s="56">
        <v>357764.22</v>
      </c>
      <c r="F8" s="66">
        <f t="shared" si="1"/>
        <v>1.2454204811048242</v>
      </c>
      <c r="G8" s="66">
        <f t="shared" si="2"/>
        <v>0.95445024250476196</v>
      </c>
    </row>
    <row r="9" spans="2:7" x14ac:dyDescent="0.25">
      <c r="B9" s="12" t="s">
        <v>126</v>
      </c>
      <c r="C9" s="53">
        <v>23237.279999999999</v>
      </c>
      <c r="D9" s="53">
        <v>0</v>
      </c>
      <c r="E9" s="56">
        <v>0</v>
      </c>
      <c r="F9" s="66"/>
      <c r="G9" s="66"/>
    </row>
  </sheetData>
  <mergeCells count="1">
    <mergeCell ref="B2:G2"/>
  </mergeCells>
  <pageMargins left="0.7" right="0.7" top="0.75" bottom="0.75" header="0.3" footer="0.3"/>
  <pageSetup paperSize="9" scale="8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22"/>
  <sheetViews>
    <sheetView workbookViewId="0">
      <selection activeCell="J10" sqref="J10"/>
    </sheetView>
  </sheetViews>
  <sheetFormatPr defaultRowHeight="15" x14ac:dyDescent="0.25"/>
  <cols>
    <col min="2" max="2" width="7.42578125" bestFit="1" customWidth="1"/>
    <col min="3" max="3" width="8.42578125" bestFit="1" customWidth="1"/>
    <col min="4" max="4" width="8.42578125" customWidth="1"/>
    <col min="5" max="5" width="5.42578125" bestFit="1" customWidth="1"/>
    <col min="6" max="10" width="25.28515625" customWidth="1"/>
    <col min="11" max="12" width="15.7109375" customWidth="1"/>
  </cols>
  <sheetData>
    <row r="1" spans="2:12" ht="18" customHeight="1" x14ac:dyDescent="0.25">
      <c r="B1" s="1"/>
      <c r="C1" s="1"/>
      <c r="D1" s="13"/>
      <c r="E1" s="1"/>
      <c r="F1" s="1"/>
      <c r="G1" s="1"/>
      <c r="H1" s="1"/>
      <c r="I1" s="1"/>
      <c r="J1" s="1"/>
      <c r="K1" s="1"/>
      <c r="L1" s="13"/>
    </row>
    <row r="2" spans="2:12" ht="15.75" customHeight="1" x14ac:dyDescent="0.25">
      <c r="B2" s="94" t="s">
        <v>11</v>
      </c>
      <c r="C2" s="94"/>
      <c r="D2" s="94"/>
      <c r="E2" s="94"/>
      <c r="F2" s="94"/>
      <c r="G2" s="94"/>
      <c r="H2" s="94"/>
      <c r="I2" s="94"/>
      <c r="J2" s="94"/>
      <c r="K2" s="94"/>
      <c r="L2" s="94"/>
    </row>
    <row r="3" spans="2:12" ht="18" x14ac:dyDescent="0.25">
      <c r="B3" s="41"/>
      <c r="C3" s="41"/>
      <c r="D3" s="41"/>
      <c r="E3" s="41"/>
      <c r="F3" s="41"/>
      <c r="G3" s="41"/>
      <c r="H3" s="41"/>
      <c r="I3" s="41"/>
      <c r="J3" s="42"/>
      <c r="K3" s="42"/>
      <c r="L3" s="42"/>
    </row>
    <row r="4" spans="2:12" ht="18" customHeight="1" x14ac:dyDescent="0.25">
      <c r="B4" s="94" t="s">
        <v>53</v>
      </c>
      <c r="C4" s="94"/>
      <c r="D4" s="94"/>
      <c r="E4" s="94"/>
      <c r="F4" s="94"/>
      <c r="G4" s="94"/>
      <c r="H4" s="94"/>
      <c r="I4" s="94"/>
      <c r="J4" s="94"/>
      <c r="K4" s="94"/>
      <c r="L4" s="94"/>
    </row>
    <row r="5" spans="2:12" ht="15.75" customHeight="1" x14ac:dyDescent="0.25">
      <c r="B5" s="94" t="s">
        <v>40</v>
      </c>
      <c r="C5" s="94"/>
      <c r="D5" s="94"/>
      <c r="E5" s="94"/>
      <c r="F5" s="94"/>
      <c r="G5" s="94"/>
      <c r="H5" s="94"/>
      <c r="I5" s="94"/>
      <c r="J5" s="94"/>
      <c r="K5" s="94"/>
      <c r="L5" s="94"/>
    </row>
    <row r="6" spans="2:12" ht="18" x14ac:dyDescent="0.25">
      <c r="B6" s="41"/>
      <c r="C6" s="41"/>
      <c r="D6" s="41"/>
      <c r="E6" s="41"/>
      <c r="F6" s="41"/>
      <c r="G6" s="41"/>
      <c r="H6" s="41"/>
      <c r="I6" s="41"/>
      <c r="J6" s="42"/>
      <c r="K6" s="42"/>
      <c r="L6" s="42"/>
    </row>
    <row r="7" spans="2:12" ht="25.5" customHeight="1" x14ac:dyDescent="0.25">
      <c r="B7" s="105" t="s">
        <v>7</v>
      </c>
      <c r="C7" s="106"/>
      <c r="D7" s="106"/>
      <c r="E7" s="106"/>
      <c r="F7" s="107"/>
      <c r="G7" s="32" t="s">
        <v>61</v>
      </c>
      <c r="H7" s="32" t="s">
        <v>57</v>
      </c>
      <c r="I7" s="32" t="s">
        <v>58</v>
      </c>
      <c r="J7" s="32" t="s">
        <v>59</v>
      </c>
      <c r="K7" s="32" t="s">
        <v>25</v>
      </c>
      <c r="L7" s="32" t="s">
        <v>51</v>
      </c>
    </row>
    <row r="8" spans="2:12" x14ac:dyDescent="0.25">
      <c r="B8" s="105">
        <v>1</v>
      </c>
      <c r="C8" s="106"/>
      <c r="D8" s="106"/>
      <c r="E8" s="106"/>
      <c r="F8" s="107"/>
      <c r="G8" s="33">
        <v>2</v>
      </c>
      <c r="H8" s="33">
        <v>3</v>
      </c>
      <c r="I8" s="33">
        <v>4</v>
      </c>
      <c r="J8" s="33">
        <v>5</v>
      </c>
      <c r="K8" s="33" t="s">
        <v>35</v>
      </c>
      <c r="L8" s="33" t="s">
        <v>36</v>
      </c>
    </row>
    <row r="9" spans="2:12" ht="25.5" x14ac:dyDescent="0.25">
      <c r="B9" s="5">
        <v>8</v>
      </c>
      <c r="C9" s="5"/>
      <c r="D9" s="5"/>
      <c r="E9" s="5"/>
      <c r="F9" s="5" t="s">
        <v>8</v>
      </c>
      <c r="G9" s="3"/>
      <c r="H9" s="3"/>
      <c r="I9" s="3"/>
      <c r="J9" s="26"/>
      <c r="K9" s="26"/>
      <c r="L9" s="26"/>
    </row>
    <row r="10" spans="2:12" x14ac:dyDescent="0.25">
      <c r="B10" s="5"/>
      <c r="C10" s="10">
        <v>84</v>
      </c>
      <c r="D10" s="10"/>
      <c r="E10" s="10"/>
      <c r="F10" s="10" t="s">
        <v>13</v>
      </c>
      <c r="G10" s="3"/>
      <c r="H10" s="3"/>
      <c r="I10" s="3"/>
      <c r="J10" s="26"/>
      <c r="K10" s="26"/>
      <c r="L10" s="26"/>
    </row>
    <row r="11" spans="2:12" ht="51" x14ac:dyDescent="0.25">
      <c r="B11" s="6"/>
      <c r="C11" s="6"/>
      <c r="D11" s="6">
        <v>841</v>
      </c>
      <c r="E11" s="6"/>
      <c r="F11" s="21" t="s">
        <v>41</v>
      </c>
      <c r="G11" s="3"/>
      <c r="H11" s="3"/>
      <c r="I11" s="3"/>
      <c r="J11" s="26"/>
      <c r="K11" s="26"/>
      <c r="L11" s="26"/>
    </row>
    <row r="12" spans="2:12" ht="25.5" x14ac:dyDescent="0.25">
      <c r="B12" s="6"/>
      <c r="C12" s="6"/>
      <c r="D12" s="6"/>
      <c r="E12" s="6">
        <v>8413</v>
      </c>
      <c r="F12" s="21" t="s">
        <v>42</v>
      </c>
      <c r="G12" s="3"/>
      <c r="H12" s="3"/>
      <c r="I12" s="3"/>
      <c r="J12" s="26"/>
      <c r="K12" s="26"/>
      <c r="L12" s="26"/>
    </row>
    <row r="13" spans="2:12" x14ac:dyDescent="0.25">
      <c r="B13" s="6"/>
      <c r="C13" s="6"/>
      <c r="D13" s="6"/>
      <c r="E13" s="7" t="s">
        <v>20</v>
      </c>
      <c r="F13" s="12"/>
      <c r="G13" s="3"/>
      <c r="H13" s="3"/>
      <c r="I13" s="3"/>
      <c r="J13" s="26"/>
      <c r="K13" s="26"/>
      <c r="L13" s="26"/>
    </row>
    <row r="14" spans="2:12" ht="25.5" x14ac:dyDescent="0.25">
      <c r="B14" s="8">
        <v>5</v>
      </c>
      <c r="C14" s="9"/>
      <c r="D14" s="9"/>
      <c r="E14" s="9"/>
      <c r="F14" s="14" t="s">
        <v>9</v>
      </c>
      <c r="G14" s="3"/>
      <c r="H14" s="3"/>
      <c r="I14" s="3"/>
      <c r="J14" s="26"/>
      <c r="K14" s="26"/>
      <c r="L14" s="26"/>
    </row>
    <row r="15" spans="2:12" ht="25.5" x14ac:dyDescent="0.25">
      <c r="B15" s="10"/>
      <c r="C15" s="10">
        <v>54</v>
      </c>
      <c r="D15" s="10"/>
      <c r="E15" s="10"/>
      <c r="F15" s="15" t="s">
        <v>14</v>
      </c>
      <c r="G15" s="3"/>
      <c r="H15" s="3"/>
      <c r="I15" s="4"/>
      <c r="J15" s="26"/>
      <c r="K15" s="26"/>
      <c r="L15" s="26"/>
    </row>
    <row r="16" spans="2:12" ht="63.75" x14ac:dyDescent="0.25">
      <c r="B16" s="10"/>
      <c r="C16" s="10"/>
      <c r="D16" s="10">
        <v>541</v>
      </c>
      <c r="E16" s="21"/>
      <c r="F16" s="21" t="s">
        <v>43</v>
      </c>
      <c r="G16" s="3"/>
      <c r="H16" s="3"/>
      <c r="I16" s="4"/>
      <c r="J16" s="26"/>
      <c r="K16" s="26"/>
      <c r="L16" s="26"/>
    </row>
    <row r="17" spans="2:12" ht="38.25" x14ac:dyDescent="0.25">
      <c r="B17" s="10"/>
      <c r="C17" s="10"/>
      <c r="D17" s="10"/>
      <c r="E17" s="21">
        <v>5413</v>
      </c>
      <c r="F17" s="21" t="s">
        <v>44</v>
      </c>
      <c r="G17" s="3"/>
      <c r="H17" s="3"/>
      <c r="I17" s="4"/>
      <c r="J17" s="26"/>
      <c r="K17" s="26"/>
      <c r="L17" s="26"/>
    </row>
    <row r="18" spans="2:12" x14ac:dyDescent="0.25">
      <c r="B18" s="11"/>
      <c r="C18" s="9"/>
      <c r="D18" s="9"/>
      <c r="E18" s="9"/>
      <c r="F18" s="14" t="s">
        <v>20</v>
      </c>
      <c r="G18" s="3"/>
      <c r="H18" s="3"/>
      <c r="I18" s="3"/>
      <c r="J18" s="26"/>
      <c r="K18" s="26"/>
      <c r="L18" s="26"/>
    </row>
    <row r="20" spans="2:12" x14ac:dyDescent="0.25"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</row>
    <row r="21" spans="2:12" x14ac:dyDescent="0.25"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</row>
    <row r="22" spans="2:12" x14ac:dyDescent="0.25"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</row>
  </sheetData>
  <mergeCells count="5">
    <mergeCell ref="B7:F7"/>
    <mergeCell ref="B8:F8"/>
    <mergeCell ref="B2:L2"/>
    <mergeCell ref="B4:L4"/>
    <mergeCell ref="B5:L5"/>
  </mergeCells>
  <pageMargins left="0.7" right="0.7" top="0.75" bottom="0.75" header="0.3" footer="0.3"/>
  <pageSetup paperSize="9" scale="6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28"/>
  <sheetViews>
    <sheetView workbookViewId="0">
      <selection activeCell="D16" sqref="D16"/>
    </sheetView>
  </sheetViews>
  <sheetFormatPr defaultRowHeight="15" x14ac:dyDescent="0.25"/>
  <cols>
    <col min="2" max="2" width="37.7109375" customWidth="1"/>
    <col min="3" max="6" width="25.28515625" customWidth="1"/>
    <col min="7" max="8" width="15.7109375" customWidth="1"/>
  </cols>
  <sheetData>
    <row r="1" spans="2:8" ht="18" x14ac:dyDescent="0.25">
      <c r="B1" s="13"/>
      <c r="C1" s="13"/>
      <c r="D1" s="13"/>
      <c r="E1" s="13"/>
      <c r="F1" s="2"/>
      <c r="G1" s="2"/>
      <c r="H1" s="2"/>
    </row>
    <row r="2" spans="2:8" ht="15.75" customHeight="1" x14ac:dyDescent="0.25">
      <c r="B2" s="94" t="s">
        <v>45</v>
      </c>
      <c r="C2" s="94"/>
      <c r="D2" s="94"/>
      <c r="E2" s="94"/>
      <c r="F2" s="94"/>
      <c r="G2" s="94"/>
      <c r="H2" s="94"/>
    </row>
    <row r="3" spans="2:8" ht="18" x14ac:dyDescent="0.25">
      <c r="B3" s="41"/>
      <c r="C3" s="41"/>
      <c r="D3" s="41"/>
      <c r="E3" s="41"/>
      <c r="F3" s="42"/>
      <c r="G3" s="42"/>
      <c r="H3" s="42"/>
    </row>
    <row r="4" spans="2:8" ht="25.5" x14ac:dyDescent="0.25">
      <c r="B4" s="30" t="s">
        <v>7</v>
      </c>
      <c r="C4" s="30" t="s">
        <v>61</v>
      </c>
      <c r="D4" s="30" t="s">
        <v>57</v>
      </c>
      <c r="E4" s="30" t="s">
        <v>58</v>
      </c>
      <c r="F4" s="30" t="s">
        <v>59</v>
      </c>
      <c r="G4" s="30" t="s">
        <v>25</v>
      </c>
      <c r="H4" s="30" t="s">
        <v>51</v>
      </c>
    </row>
    <row r="5" spans="2:8" x14ac:dyDescent="0.25">
      <c r="B5" s="30">
        <v>1</v>
      </c>
      <c r="C5" s="30">
        <v>2</v>
      </c>
      <c r="D5" s="30">
        <v>3</v>
      </c>
      <c r="E5" s="30">
        <v>4</v>
      </c>
      <c r="F5" s="30">
        <v>5</v>
      </c>
      <c r="G5" s="30" t="s">
        <v>35</v>
      </c>
      <c r="H5" s="30" t="s">
        <v>36</v>
      </c>
    </row>
    <row r="6" spans="2:8" x14ac:dyDescent="0.25">
      <c r="B6" s="5" t="s">
        <v>46</v>
      </c>
      <c r="C6" s="3"/>
      <c r="D6" s="3"/>
      <c r="E6" s="4"/>
      <c r="F6" s="26"/>
      <c r="G6" s="26"/>
      <c r="H6" s="26"/>
    </row>
    <row r="7" spans="2:8" x14ac:dyDescent="0.25">
      <c r="B7" s="5" t="s">
        <v>17</v>
      </c>
      <c r="C7" s="3"/>
      <c r="D7" s="3"/>
      <c r="E7" s="3"/>
      <c r="F7" s="26"/>
      <c r="G7" s="26"/>
      <c r="H7" s="26"/>
    </row>
    <row r="8" spans="2:8" x14ac:dyDescent="0.25">
      <c r="B8" s="18" t="s">
        <v>18</v>
      </c>
      <c r="C8" s="3"/>
      <c r="D8" s="3"/>
      <c r="E8" s="3"/>
      <c r="F8" s="26"/>
      <c r="G8" s="26"/>
      <c r="H8" s="26"/>
    </row>
    <row r="9" spans="2:8" x14ac:dyDescent="0.25">
      <c r="B9" s="19" t="s">
        <v>19</v>
      </c>
      <c r="C9" s="3"/>
      <c r="D9" s="3"/>
      <c r="E9" s="3"/>
      <c r="F9" s="26"/>
      <c r="G9" s="26"/>
      <c r="H9" s="26"/>
    </row>
    <row r="10" spans="2:8" x14ac:dyDescent="0.25">
      <c r="B10" s="19" t="s">
        <v>20</v>
      </c>
      <c r="C10" s="3"/>
      <c r="D10" s="3"/>
      <c r="E10" s="3"/>
      <c r="F10" s="26"/>
      <c r="G10" s="26"/>
      <c r="H10" s="26"/>
    </row>
    <row r="11" spans="2:8" x14ac:dyDescent="0.25">
      <c r="B11" s="5" t="s">
        <v>21</v>
      </c>
      <c r="C11" s="3"/>
      <c r="D11" s="3"/>
      <c r="E11" s="4"/>
      <c r="F11" s="26"/>
      <c r="G11" s="26"/>
      <c r="H11" s="26"/>
    </row>
    <row r="12" spans="2:8" x14ac:dyDescent="0.25">
      <c r="B12" s="20" t="s">
        <v>22</v>
      </c>
      <c r="C12" s="3"/>
      <c r="D12" s="3"/>
      <c r="E12" s="4"/>
      <c r="F12" s="26"/>
      <c r="G12" s="26"/>
      <c r="H12" s="26"/>
    </row>
    <row r="13" spans="2:8" x14ac:dyDescent="0.25">
      <c r="B13" s="5" t="s">
        <v>23</v>
      </c>
      <c r="C13" s="3"/>
      <c r="D13" s="3"/>
      <c r="E13" s="4"/>
      <c r="F13" s="26"/>
      <c r="G13" s="26"/>
      <c r="H13" s="26"/>
    </row>
    <row r="14" spans="2:8" x14ac:dyDescent="0.25">
      <c r="B14" s="20" t="s">
        <v>24</v>
      </c>
      <c r="C14" s="3"/>
      <c r="D14" s="3"/>
      <c r="E14" s="4"/>
      <c r="F14" s="26"/>
      <c r="G14" s="26"/>
      <c r="H14" s="26"/>
    </row>
    <row r="15" spans="2:8" x14ac:dyDescent="0.25">
      <c r="B15" s="10" t="s">
        <v>16</v>
      </c>
      <c r="C15" s="3"/>
      <c r="D15" s="3"/>
      <c r="E15" s="4"/>
      <c r="F15" s="26"/>
      <c r="G15" s="26"/>
      <c r="H15" s="26"/>
    </row>
    <row r="16" spans="2:8" x14ac:dyDescent="0.25">
      <c r="B16" s="20"/>
      <c r="C16" s="3"/>
      <c r="D16" s="3"/>
      <c r="E16" s="4"/>
      <c r="F16" s="26"/>
      <c r="G16" s="26"/>
      <c r="H16" s="26"/>
    </row>
    <row r="17" spans="2:8" ht="15.75" customHeight="1" x14ac:dyDescent="0.25">
      <c r="B17" s="5" t="s">
        <v>47</v>
      </c>
      <c r="C17" s="3"/>
      <c r="D17" s="3"/>
      <c r="E17" s="4"/>
      <c r="F17" s="26"/>
      <c r="G17" s="26"/>
      <c r="H17" s="26"/>
    </row>
    <row r="18" spans="2:8" ht="15.75" customHeight="1" x14ac:dyDescent="0.25">
      <c r="B18" s="5" t="s">
        <v>17</v>
      </c>
      <c r="C18" s="3"/>
      <c r="D18" s="3"/>
      <c r="E18" s="3"/>
      <c r="F18" s="26"/>
      <c r="G18" s="26"/>
      <c r="H18" s="26"/>
    </row>
    <row r="19" spans="2:8" x14ac:dyDescent="0.25">
      <c r="B19" s="18" t="s">
        <v>18</v>
      </c>
      <c r="C19" s="3"/>
      <c r="D19" s="3"/>
      <c r="E19" s="3"/>
      <c r="F19" s="26"/>
      <c r="G19" s="26"/>
      <c r="H19" s="26"/>
    </row>
    <row r="20" spans="2:8" x14ac:dyDescent="0.25">
      <c r="B20" s="19" t="s">
        <v>19</v>
      </c>
      <c r="C20" s="3"/>
      <c r="D20" s="3"/>
      <c r="E20" s="3"/>
      <c r="F20" s="26"/>
      <c r="G20" s="26"/>
      <c r="H20" s="26"/>
    </row>
    <row r="21" spans="2:8" x14ac:dyDescent="0.25">
      <c r="B21" s="19" t="s">
        <v>20</v>
      </c>
      <c r="C21" s="3"/>
      <c r="D21" s="3"/>
      <c r="E21" s="3"/>
      <c r="F21" s="26"/>
      <c r="G21" s="26"/>
      <c r="H21" s="26"/>
    </row>
    <row r="22" spans="2:8" x14ac:dyDescent="0.25">
      <c r="B22" s="5" t="s">
        <v>21</v>
      </c>
      <c r="C22" s="3"/>
      <c r="D22" s="3"/>
      <c r="E22" s="4"/>
      <c r="F22" s="26"/>
      <c r="G22" s="26"/>
      <c r="H22" s="26"/>
    </row>
    <row r="23" spans="2:8" x14ac:dyDescent="0.25">
      <c r="B23" s="20" t="s">
        <v>22</v>
      </c>
      <c r="C23" s="3"/>
      <c r="D23" s="3"/>
      <c r="E23" s="4"/>
      <c r="F23" s="26"/>
      <c r="G23" s="26"/>
      <c r="H23" s="26"/>
    </row>
    <row r="24" spans="2:8" x14ac:dyDescent="0.25">
      <c r="B24" s="5" t="s">
        <v>23</v>
      </c>
      <c r="C24" s="3"/>
      <c r="D24" s="3"/>
      <c r="E24" s="4"/>
      <c r="F24" s="26"/>
      <c r="G24" s="26"/>
      <c r="H24" s="26"/>
    </row>
    <row r="25" spans="2:8" x14ac:dyDescent="0.25">
      <c r="B25" s="20" t="s">
        <v>24</v>
      </c>
      <c r="C25" s="3"/>
      <c r="D25" s="3"/>
      <c r="E25" s="4"/>
      <c r="F25" s="26"/>
      <c r="G25" s="26"/>
      <c r="H25" s="26"/>
    </row>
    <row r="26" spans="2:8" x14ac:dyDescent="0.25">
      <c r="B26" s="10" t="s">
        <v>16</v>
      </c>
      <c r="C26" s="3"/>
      <c r="D26" s="3"/>
      <c r="E26" s="4"/>
      <c r="F26" s="26"/>
      <c r="G26" s="26"/>
      <c r="H26" s="26"/>
    </row>
    <row r="28" spans="2:8" x14ac:dyDescent="0.25">
      <c r="B28" s="36"/>
      <c r="C28" s="36"/>
      <c r="D28" s="36"/>
      <c r="E28" s="36"/>
      <c r="F28" s="36"/>
      <c r="G28" s="36"/>
      <c r="H28" s="36"/>
    </row>
  </sheetData>
  <mergeCells count="1">
    <mergeCell ref="B2:H2"/>
  </mergeCells>
  <pageMargins left="0.7" right="0.7" top="0.75" bottom="0.75" header="0.3" footer="0.3"/>
  <pageSetup paperSize="9" scale="73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74"/>
  <sheetViews>
    <sheetView workbookViewId="0">
      <selection activeCell="I21" sqref="I21"/>
    </sheetView>
  </sheetViews>
  <sheetFormatPr defaultRowHeight="15" x14ac:dyDescent="0.25"/>
  <cols>
    <col min="2" max="2" width="12.140625" customWidth="1"/>
    <col min="3" max="3" width="8.42578125" bestFit="1" customWidth="1"/>
    <col min="4" max="4" width="25.42578125" customWidth="1"/>
    <col min="5" max="5" width="39" customWidth="1"/>
    <col min="6" max="7" width="24.28515625" customWidth="1"/>
    <col min="8" max="8" width="15.7109375" customWidth="1"/>
    <col min="9" max="9" width="24.28515625" customWidth="1"/>
  </cols>
  <sheetData>
    <row r="1" spans="2:9" ht="18" x14ac:dyDescent="0.25">
      <c r="B1" s="1"/>
      <c r="C1" s="1"/>
      <c r="D1" s="1"/>
      <c r="E1" s="1"/>
      <c r="F1" s="1"/>
      <c r="G1" s="1"/>
      <c r="H1" s="2"/>
      <c r="I1" s="2"/>
    </row>
    <row r="2" spans="2:9" ht="18" customHeight="1" x14ac:dyDescent="0.25">
      <c r="B2" s="94" t="s">
        <v>10</v>
      </c>
      <c r="C2" s="94"/>
      <c r="D2" s="94"/>
      <c r="E2" s="94"/>
      <c r="F2" s="94"/>
      <c r="G2" s="94"/>
      <c r="H2" s="94"/>
      <c r="I2" s="22"/>
    </row>
    <row r="3" spans="2:9" ht="18" x14ac:dyDescent="0.25">
      <c r="B3" s="41"/>
      <c r="C3" s="41"/>
      <c r="D3" s="41"/>
      <c r="E3" s="41"/>
      <c r="F3" s="41"/>
      <c r="G3" s="41"/>
      <c r="H3" s="42"/>
      <c r="I3" s="2"/>
    </row>
    <row r="4" spans="2:9" ht="15.75" x14ac:dyDescent="0.25">
      <c r="B4" s="109" t="s">
        <v>55</v>
      </c>
      <c r="C4" s="109"/>
      <c r="D4" s="109"/>
      <c r="E4" s="109"/>
      <c r="F4" s="109"/>
      <c r="G4" s="109"/>
      <c r="H4" s="109"/>
    </row>
    <row r="5" spans="2:9" ht="18" x14ac:dyDescent="0.25">
      <c r="B5" s="41"/>
      <c r="C5" s="41"/>
      <c r="D5" s="41"/>
      <c r="E5" s="41"/>
      <c r="F5" s="41"/>
      <c r="G5" s="41"/>
      <c r="H5" s="42"/>
    </row>
    <row r="6" spans="2:9" ht="25.5" x14ac:dyDescent="0.25">
      <c r="B6" s="105" t="s">
        <v>7</v>
      </c>
      <c r="C6" s="106"/>
      <c r="D6" s="106"/>
      <c r="E6" s="107"/>
      <c r="F6" s="30" t="s">
        <v>57</v>
      </c>
      <c r="G6" s="30" t="s">
        <v>60</v>
      </c>
      <c r="H6" s="30" t="s">
        <v>51</v>
      </c>
    </row>
    <row r="7" spans="2:9" s="34" customFormat="1" ht="11.25" x14ac:dyDescent="0.2">
      <c r="B7" s="102">
        <v>1</v>
      </c>
      <c r="C7" s="103"/>
      <c r="D7" s="103"/>
      <c r="E7" s="104"/>
      <c r="F7" s="31">
        <v>2</v>
      </c>
      <c r="G7" s="31">
        <v>3</v>
      </c>
      <c r="H7" s="31" t="s">
        <v>144</v>
      </c>
    </row>
    <row r="8" spans="2:9" ht="30" customHeight="1" x14ac:dyDescent="0.25">
      <c r="B8" s="113" t="s">
        <v>129</v>
      </c>
      <c r="C8" s="114"/>
      <c r="D8" s="115"/>
      <c r="E8" s="67" t="s">
        <v>127</v>
      </c>
      <c r="F8" s="69"/>
      <c r="G8" s="53"/>
      <c r="H8" s="74"/>
    </row>
    <row r="9" spans="2:9" ht="30" customHeight="1" x14ac:dyDescent="0.25">
      <c r="B9" s="116" t="s">
        <v>131</v>
      </c>
      <c r="C9" s="117"/>
      <c r="D9" s="118"/>
      <c r="E9" s="68" t="s">
        <v>130</v>
      </c>
      <c r="F9" s="70">
        <f>F11+F29+F59</f>
        <v>374838</v>
      </c>
      <c r="G9" s="54">
        <f>G11+G29+G59</f>
        <v>357764.22000000009</v>
      </c>
      <c r="H9" s="74">
        <f>G9/F9</f>
        <v>0.95445024250476229</v>
      </c>
    </row>
    <row r="10" spans="2:9" ht="30" customHeight="1" x14ac:dyDescent="0.25">
      <c r="B10" s="119" t="s">
        <v>133</v>
      </c>
      <c r="C10" s="119"/>
      <c r="D10" s="119"/>
      <c r="E10" s="68" t="s">
        <v>132</v>
      </c>
      <c r="F10" s="69"/>
      <c r="G10" s="53"/>
      <c r="H10" s="74"/>
    </row>
    <row r="11" spans="2:9" ht="30" customHeight="1" x14ac:dyDescent="0.25">
      <c r="B11" s="116" t="s">
        <v>128</v>
      </c>
      <c r="C11" s="117"/>
      <c r="D11" s="118"/>
      <c r="E11" s="67" t="s">
        <v>134</v>
      </c>
      <c r="F11" s="70">
        <f>F13+F21</f>
        <v>282000</v>
      </c>
      <c r="G11" s="54">
        <f>G12</f>
        <v>282000.00000000006</v>
      </c>
      <c r="H11" s="74">
        <f t="shared" ref="H11:H61" si="0">G11/F11</f>
        <v>1.0000000000000002</v>
      </c>
    </row>
    <row r="12" spans="2:9" ht="15" customHeight="1" x14ac:dyDescent="0.25">
      <c r="B12" s="110">
        <v>3</v>
      </c>
      <c r="C12" s="111"/>
      <c r="D12" s="112"/>
      <c r="E12" s="35" t="s">
        <v>4</v>
      </c>
      <c r="F12" s="69"/>
      <c r="G12" s="53">
        <f>G13+G21</f>
        <v>282000.00000000006</v>
      </c>
      <c r="H12" s="74"/>
    </row>
    <row r="13" spans="2:9" ht="15" customHeight="1" x14ac:dyDescent="0.25">
      <c r="B13" s="110">
        <v>31</v>
      </c>
      <c r="C13" s="111"/>
      <c r="D13" s="112"/>
      <c r="E13" s="37" t="s">
        <v>5</v>
      </c>
      <c r="F13" s="69">
        <v>279921</v>
      </c>
      <c r="G13" s="53">
        <f>G14+G16+G18</f>
        <v>268151.35000000003</v>
      </c>
      <c r="H13" s="74">
        <f t="shared" si="0"/>
        <v>0.95795367264335307</v>
      </c>
    </row>
    <row r="14" spans="2:9" ht="15" customHeight="1" x14ac:dyDescent="0.25">
      <c r="B14" s="44"/>
      <c r="C14" s="45">
        <v>311</v>
      </c>
      <c r="D14" s="46"/>
      <c r="E14" s="37" t="s">
        <v>31</v>
      </c>
      <c r="F14" s="69"/>
      <c r="G14" s="53">
        <f>G15</f>
        <v>224706.17</v>
      </c>
      <c r="H14" s="74"/>
    </row>
    <row r="15" spans="2:9" ht="15" customHeight="1" x14ac:dyDescent="0.25">
      <c r="B15" s="44"/>
      <c r="C15" s="45"/>
      <c r="D15" s="46">
        <v>3111</v>
      </c>
      <c r="E15" s="37" t="s">
        <v>32</v>
      </c>
      <c r="F15" s="69"/>
      <c r="G15" s="53">
        <v>224706.17</v>
      </c>
      <c r="H15" s="74"/>
    </row>
    <row r="16" spans="2:9" ht="15" customHeight="1" x14ac:dyDescent="0.25">
      <c r="B16" s="44"/>
      <c r="C16" s="45">
        <v>312</v>
      </c>
      <c r="D16" s="46"/>
      <c r="E16" s="35" t="s">
        <v>79</v>
      </c>
      <c r="F16" s="69"/>
      <c r="G16" s="53">
        <f>G17</f>
        <v>7013</v>
      </c>
      <c r="H16" s="74"/>
    </row>
    <row r="17" spans="2:8" ht="15" customHeight="1" x14ac:dyDescent="0.25">
      <c r="B17" s="44"/>
      <c r="C17" s="45"/>
      <c r="D17" s="46">
        <v>3121</v>
      </c>
      <c r="E17" s="35" t="s">
        <v>79</v>
      </c>
      <c r="F17" s="69"/>
      <c r="G17" s="53">
        <v>7013</v>
      </c>
      <c r="H17" s="74"/>
    </row>
    <row r="18" spans="2:8" ht="15" customHeight="1" x14ac:dyDescent="0.25">
      <c r="B18" s="44"/>
      <c r="C18" s="45">
        <v>313</v>
      </c>
      <c r="D18" s="46"/>
      <c r="E18" s="46" t="s">
        <v>80</v>
      </c>
      <c r="F18" s="69"/>
      <c r="G18" s="53">
        <f>G19+G20</f>
        <v>36432.18</v>
      </c>
      <c r="H18" s="74"/>
    </row>
    <row r="19" spans="2:8" ht="15" customHeight="1" x14ac:dyDescent="0.25">
      <c r="B19" s="44"/>
      <c r="C19" s="45"/>
      <c r="D19" s="46">
        <v>3131</v>
      </c>
      <c r="E19" s="46" t="s">
        <v>81</v>
      </c>
      <c r="F19" s="69"/>
      <c r="G19" s="53">
        <v>137.49</v>
      </c>
      <c r="H19" s="74"/>
    </row>
    <row r="20" spans="2:8" ht="15" customHeight="1" x14ac:dyDescent="0.25">
      <c r="B20" s="44"/>
      <c r="C20" s="45"/>
      <c r="D20" s="46">
        <v>3131</v>
      </c>
      <c r="E20" s="46" t="s">
        <v>82</v>
      </c>
      <c r="F20" s="69"/>
      <c r="G20" s="53">
        <v>36294.69</v>
      </c>
      <c r="H20" s="74"/>
    </row>
    <row r="21" spans="2:8" ht="15" customHeight="1" x14ac:dyDescent="0.25">
      <c r="B21" s="44">
        <v>32</v>
      </c>
      <c r="C21" s="45"/>
      <c r="D21" s="46"/>
      <c r="E21" s="46" t="s">
        <v>12</v>
      </c>
      <c r="F21" s="69">
        <v>2079</v>
      </c>
      <c r="G21" s="53">
        <f>G22+G26</f>
        <v>13848.65</v>
      </c>
      <c r="H21" s="74">
        <f t="shared" si="0"/>
        <v>6.6612073112073107</v>
      </c>
    </row>
    <row r="22" spans="2:8" ht="15" customHeight="1" x14ac:dyDescent="0.25">
      <c r="B22" s="44"/>
      <c r="C22" s="45">
        <v>321</v>
      </c>
      <c r="D22" s="46"/>
      <c r="E22" s="46" t="s">
        <v>33</v>
      </c>
      <c r="F22" s="69"/>
      <c r="G22" s="53">
        <f>G23+G24+G25</f>
        <v>12611.15</v>
      </c>
      <c r="H22" s="74"/>
    </row>
    <row r="23" spans="2:8" ht="15" customHeight="1" x14ac:dyDescent="0.25">
      <c r="B23" s="44"/>
      <c r="C23" s="45"/>
      <c r="D23" s="46">
        <v>3211</v>
      </c>
      <c r="E23" s="46" t="s">
        <v>34</v>
      </c>
      <c r="F23" s="69"/>
      <c r="G23" s="53">
        <v>293.75</v>
      </c>
      <c r="H23" s="74"/>
    </row>
    <row r="24" spans="2:8" ht="25.5" x14ac:dyDescent="0.25">
      <c r="B24" s="75"/>
      <c r="C24" s="76"/>
      <c r="D24" s="77">
        <v>3212</v>
      </c>
      <c r="E24" s="77" t="s">
        <v>83</v>
      </c>
      <c r="F24" s="69"/>
      <c r="G24" s="53">
        <v>621.14</v>
      </c>
      <c r="H24" s="74"/>
    </row>
    <row r="25" spans="2:8" ht="15" customHeight="1" x14ac:dyDescent="0.25">
      <c r="B25" s="44"/>
      <c r="C25" s="45"/>
      <c r="D25" s="46">
        <v>3214</v>
      </c>
      <c r="E25" s="46" t="s">
        <v>85</v>
      </c>
      <c r="F25" s="69"/>
      <c r="G25" s="53">
        <v>11696.26</v>
      </c>
      <c r="H25" s="74"/>
    </row>
    <row r="26" spans="2:8" ht="15" customHeight="1" x14ac:dyDescent="0.25">
      <c r="B26" s="44"/>
      <c r="C26" s="45">
        <v>329</v>
      </c>
      <c r="D26" s="46"/>
      <c r="E26" s="46" t="s">
        <v>102</v>
      </c>
      <c r="F26" s="69"/>
      <c r="G26" s="53">
        <f>G27</f>
        <v>1237.5</v>
      </c>
      <c r="H26" s="74"/>
    </row>
    <row r="27" spans="2:8" ht="25.5" x14ac:dyDescent="0.25">
      <c r="B27" s="44"/>
      <c r="C27" s="45"/>
      <c r="D27" s="46">
        <v>3291</v>
      </c>
      <c r="E27" s="46" t="s">
        <v>103</v>
      </c>
      <c r="F27" s="69"/>
      <c r="G27" s="53">
        <v>1237.5</v>
      </c>
      <c r="H27" s="74"/>
    </row>
    <row r="28" spans="2:8" ht="30" customHeight="1" x14ac:dyDescent="0.25">
      <c r="B28" s="72" t="s">
        <v>135</v>
      </c>
      <c r="C28" s="71"/>
      <c r="D28" s="67"/>
      <c r="E28" s="67" t="s">
        <v>136</v>
      </c>
      <c r="F28" s="70"/>
      <c r="G28" s="54"/>
      <c r="H28" s="74"/>
    </row>
    <row r="29" spans="2:8" ht="30" customHeight="1" x14ac:dyDescent="0.25">
      <c r="B29" s="72" t="s">
        <v>137</v>
      </c>
      <c r="C29" s="71"/>
      <c r="D29" s="67"/>
      <c r="E29" s="67" t="s">
        <v>138</v>
      </c>
      <c r="F29" s="70">
        <f>F31+F55</f>
        <v>81100</v>
      </c>
      <c r="G29" s="54">
        <f>G30</f>
        <v>68931.579999999987</v>
      </c>
      <c r="H29" s="74">
        <f t="shared" si="0"/>
        <v>0.84995782983970392</v>
      </c>
    </row>
    <row r="30" spans="2:8" x14ac:dyDescent="0.25">
      <c r="B30" s="72">
        <v>3</v>
      </c>
      <c r="C30" s="45"/>
      <c r="D30" s="46"/>
      <c r="E30" s="46" t="s">
        <v>4</v>
      </c>
      <c r="F30" s="69"/>
      <c r="G30" s="53">
        <f>G31+G55</f>
        <v>68931.579999999987</v>
      </c>
      <c r="H30" s="74"/>
    </row>
    <row r="31" spans="2:8" x14ac:dyDescent="0.25">
      <c r="B31" s="44">
        <v>32</v>
      </c>
      <c r="C31" s="45"/>
      <c r="D31" s="46"/>
      <c r="E31" s="46" t="s">
        <v>12</v>
      </c>
      <c r="F31" s="69">
        <v>79100</v>
      </c>
      <c r="G31" s="53">
        <f>G32+G36+G42+G51</f>
        <v>66762.159999999989</v>
      </c>
      <c r="H31" s="74">
        <f t="shared" si="0"/>
        <v>0.84402225031605549</v>
      </c>
    </row>
    <row r="32" spans="2:8" x14ac:dyDescent="0.25">
      <c r="B32" s="44"/>
      <c r="C32" s="45">
        <v>321</v>
      </c>
      <c r="D32" s="46"/>
      <c r="E32" s="46" t="s">
        <v>33</v>
      </c>
      <c r="F32" s="69"/>
      <c r="G32" s="53">
        <f>G33+G34+G35</f>
        <v>8640.33</v>
      </c>
      <c r="H32" s="74"/>
    </row>
    <row r="33" spans="2:8" x14ac:dyDescent="0.25">
      <c r="B33" s="44"/>
      <c r="C33" s="45"/>
      <c r="D33" s="46">
        <v>3211</v>
      </c>
      <c r="E33" s="46" t="s">
        <v>34</v>
      </c>
      <c r="F33" s="69"/>
      <c r="G33" s="53">
        <v>571</v>
      </c>
      <c r="H33" s="74"/>
    </row>
    <row r="34" spans="2:8" ht="25.5" x14ac:dyDescent="0.25">
      <c r="B34" s="44"/>
      <c r="C34" s="45"/>
      <c r="D34" s="46">
        <v>3212</v>
      </c>
      <c r="E34" s="46" t="s">
        <v>83</v>
      </c>
      <c r="F34" s="69"/>
      <c r="G34" s="53">
        <v>7177.55</v>
      </c>
      <c r="H34" s="74"/>
    </row>
    <row r="35" spans="2:8" x14ac:dyDescent="0.25">
      <c r="B35" s="44"/>
      <c r="C35" s="45"/>
      <c r="D35" s="46">
        <v>3213</v>
      </c>
      <c r="E35" s="46" t="s">
        <v>84</v>
      </c>
      <c r="F35" s="69"/>
      <c r="G35" s="53">
        <v>891.78</v>
      </c>
      <c r="H35" s="74"/>
    </row>
    <row r="36" spans="2:8" x14ac:dyDescent="0.25">
      <c r="B36" s="44"/>
      <c r="C36" s="45">
        <v>322</v>
      </c>
      <c r="D36" s="46"/>
      <c r="E36" s="46" t="s">
        <v>86</v>
      </c>
      <c r="F36" s="69"/>
      <c r="G36" s="53">
        <f>G37+G38+G39+G40+G41</f>
        <v>31888.089999999993</v>
      </c>
      <c r="H36" s="74"/>
    </row>
    <row r="37" spans="2:8" x14ac:dyDescent="0.25">
      <c r="B37" s="44"/>
      <c r="C37" s="45"/>
      <c r="D37" s="46">
        <v>3221</v>
      </c>
      <c r="E37" s="46" t="s">
        <v>87</v>
      </c>
      <c r="F37" s="69"/>
      <c r="G37" s="53">
        <v>9203.4</v>
      </c>
      <c r="H37" s="74"/>
    </row>
    <row r="38" spans="2:8" x14ac:dyDescent="0.25">
      <c r="B38" s="44"/>
      <c r="C38" s="45"/>
      <c r="D38" s="46">
        <v>3222</v>
      </c>
      <c r="E38" s="46" t="s">
        <v>88</v>
      </c>
      <c r="F38" s="69"/>
      <c r="G38" s="53">
        <v>19156.689999999999</v>
      </c>
      <c r="H38" s="74"/>
    </row>
    <row r="39" spans="2:8" x14ac:dyDescent="0.25">
      <c r="B39" s="44"/>
      <c r="C39" s="45"/>
      <c r="D39" s="46">
        <v>3223</v>
      </c>
      <c r="E39" s="46" t="s">
        <v>89</v>
      </c>
      <c r="F39" s="69"/>
      <c r="G39" s="53">
        <v>2633.91</v>
      </c>
      <c r="H39" s="74"/>
    </row>
    <row r="40" spans="2:8" ht="25.5" x14ac:dyDescent="0.25">
      <c r="B40" s="44"/>
      <c r="C40" s="45"/>
      <c r="D40" s="46">
        <v>3224</v>
      </c>
      <c r="E40" s="46" t="s">
        <v>90</v>
      </c>
      <c r="F40" s="69"/>
      <c r="G40" s="53">
        <v>68.17</v>
      </c>
      <c r="H40" s="74"/>
    </row>
    <row r="41" spans="2:8" x14ac:dyDescent="0.25">
      <c r="B41" s="44"/>
      <c r="C41" s="45"/>
      <c r="D41" s="46">
        <v>3225</v>
      </c>
      <c r="E41" s="46" t="s">
        <v>91</v>
      </c>
      <c r="F41" s="69"/>
      <c r="G41" s="53">
        <v>825.92</v>
      </c>
      <c r="H41" s="74"/>
    </row>
    <row r="42" spans="2:8" x14ac:dyDescent="0.25">
      <c r="B42" s="44"/>
      <c r="C42" s="45">
        <v>323</v>
      </c>
      <c r="D42" s="46"/>
      <c r="E42" s="46" t="s">
        <v>139</v>
      </c>
      <c r="F42" s="69"/>
      <c r="G42" s="53">
        <f>G43+G44+G45+G46+G47+G48+G49+G50</f>
        <v>24656.230000000003</v>
      </c>
      <c r="H42" s="74"/>
    </row>
    <row r="43" spans="2:8" x14ac:dyDescent="0.25">
      <c r="B43" s="44"/>
      <c r="C43" s="45"/>
      <c r="D43" s="46">
        <v>3231</v>
      </c>
      <c r="E43" s="46" t="s">
        <v>94</v>
      </c>
      <c r="F43" s="69"/>
      <c r="G43" s="53">
        <v>5880.56</v>
      </c>
      <c r="H43" s="74"/>
    </row>
    <row r="44" spans="2:8" x14ac:dyDescent="0.25">
      <c r="B44" s="44"/>
      <c r="C44" s="45"/>
      <c r="D44" s="46">
        <v>3232</v>
      </c>
      <c r="E44" s="46" t="s">
        <v>95</v>
      </c>
      <c r="F44" s="69"/>
      <c r="G44" s="53">
        <v>270</v>
      </c>
      <c r="H44" s="74"/>
    </row>
    <row r="45" spans="2:8" x14ac:dyDescent="0.25">
      <c r="B45" s="44"/>
      <c r="C45" s="45"/>
      <c r="D45" s="46">
        <v>3233</v>
      </c>
      <c r="E45" s="46" t="s">
        <v>96</v>
      </c>
      <c r="F45" s="69"/>
      <c r="G45" s="53">
        <v>640</v>
      </c>
      <c r="H45" s="74"/>
    </row>
    <row r="46" spans="2:8" x14ac:dyDescent="0.25">
      <c r="B46" s="44"/>
      <c r="C46" s="45"/>
      <c r="D46" s="46">
        <v>3234</v>
      </c>
      <c r="E46" s="46" t="s">
        <v>97</v>
      </c>
      <c r="F46" s="69"/>
      <c r="G46" s="53">
        <v>817.37</v>
      </c>
      <c r="H46" s="74"/>
    </row>
    <row r="47" spans="2:8" x14ac:dyDescent="0.25">
      <c r="B47" s="44"/>
      <c r="C47" s="45"/>
      <c r="D47" s="46">
        <v>3236</v>
      </c>
      <c r="E47" s="46" t="s">
        <v>98</v>
      </c>
      <c r="F47" s="69"/>
      <c r="G47" s="53">
        <v>2938.69</v>
      </c>
      <c r="H47" s="74"/>
    </row>
    <row r="48" spans="2:8" x14ac:dyDescent="0.25">
      <c r="B48" s="44"/>
      <c r="C48" s="45"/>
      <c r="D48" s="46">
        <v>3237</v>
      </c>
      <c r="E48" s="46" t="s">
        <v>99</v>
      </c>
      <c r="F48" s="69"/>
      <c r="G48" s="53">
        <v>11685.26</v>
      </c>
      <c r="H48" s="74"/>
    </row>
    <row r="49" spans="2:8" x14ac:dyDescent="0.25">
      <c r="B49" s="44"/>
      <c r="C49" s="45"/>
      <c r="D49" s="46">
        <v>3238</v>
      </c>
      <c r="E49" s="46" t="s">
        <v>100</v>
      </c>
      <c r="F49" s="69"/>
      <c r="G49" s="53">
        <v>750.54</v>
      </c>
      <c r="H49" s="74"/>
    </row>
    <row r="50" spans="2:8" x14ac:dyDescent="0.25">
      <c r="B50" s="44"/>
      <c r="C50" s="45"/>
      <c r="D50" s="46">
        <v>3239</v>
      </c>
      <c r="E50" s="46" t="s">
        <v>101</v>
      </c>
      <c r="F50" s="69"/>
      <c r="G50" s="53">
        <v>1673.81</v>
      </c>
      <c r="H50" s="74"/>
    </row>
    <row r="51" spans="2:8" x14ac:dyDescent="0.25">
      <c r="B51" s="44"/>
      <c r="C51" s="45">
        <v>329</v>
      </c>
      <c r="D51" s="46"/>
      <c r="E51" s="73" t="s">
        <v>102</v>
      </c>
      <c r="F51" s="69"/>
      <c r="G51" s="53">
        <f>G52+G53+G54</f>
        <v>1577.51</v>
      </c>
      <c r="H51" s="74"/>
    </row>
    <row r="52" spans="2:8" x14ac:dyDescent="0.25">
      <c r="B52" s="44"/>
      <c r="C52" s="45"/>
      <c r="D52" s="46">
        <v>3292</v>
      </c>
      <c r="E52" s="46" t="s">
        <v>104</v>
      </c>
      <c r="F52" s="69"/>
      <c r="G52" s="53">
        <v>1350.42</v>
      </c>
      <c r="H52" s="74"/>
    </row>
    <row r="53" spans="2:8" x14ac:dyDescent="0.25">
      <c r="B53" s="44"/>
      <c r="C53" s="45"/>
      <c r="D53" s="46">
        <v>3295</v>
      </c>
      <c r="E53" s="46" t="s">
        <v>105</v>
      </c>
      <c r="F53" s="69"/>
      <c r="G53" s="53">
        <v>31.8</v>
      </c>
      <c r="H53" s="74"/>
    </row>
    <row r="54" spans="2:8" x14ac:dyDescent="0.25">
      <c r="B54" s="44"/>
      <c r="C54" s="45"/>
      <c r="D54" s="46">
        <v>3299</v>
      </c>
      <c r="E54" s="46" t="s">
        <v>106</v>
      </c>
      <c r="F54" s="69"/>
      <c r="G54" s="53">
        <v>195.29</v>
      </c>
      <c r="H54" s="74"/>
    </row>
    <row r="55" spans="2:8" x14ac:dyDescent="0.25">
      <c r="B55" s="44">
        <v>34</v>
      </c>
      <c r="C55" s="45"/>
      <c r="D55" s="46"/>
      <c r="E55" s="46" t="s">
        <v>108</v>
      </c>
      <c r="F55" s="69">
        <v>2000</v>
      </c>
      <c r="G55" s="53">
        <f>G56</f>
        <v>2169.42</v>
      </c>
      <c r="H55" s="74">
        <f t="shared" si="0"/>
        <v>1.0847100000000001</v>
      </c>
    </row>
    <row r="56" spans="2:8" x14ac:dyDescent="0.25">
      <c r="B56" s="44"/>
      <c r="C56" s="45">
        <v>343</v>
      </c>
      <c r="D56" s="46"/>
      <c r="E56" s="46" t="s">
        <v>109</v>
      </c>
      <c r="F56" s="69"/>
      <c r="G56" s="53">
        <f>G57</f>
        <v>2169.42</v>
      </c>
      <c r="H56" s="74"/>
    </row>
    <row r="57" spans="2:8" x14ac:dyDescent="0.25">
      <c r="B57" s="44"/>
      <c r="C57" s="45"/>
      <c r="D57" s="46">
        <v>3431</v>
      </c>
      <c r="E57" s="46" t="s">
        <v>107</v>
      </c>
      <c r="F57" s="69"/>
      <c r="G57" s="53">
        <v>2169.42</v>
      </c>
      <c r="H57" s="74"/>
    </row>
    <row r="58" spans="2:8" ht="30" customHeight="1" x14ac:dyDescent="0.25">
      <c r="B58" s="72" t="s">
        <v>141</v>
      </c>
      <c r="C58" s="71"/>
      <c r="D58" s="67"/>
      <c r="E58" s="67" t="s">
        <v>143</v>
      </c>
      <c r="F58" s="69"/>
      <c r="G58" s="53"/>
      <c r="H58" s="74"/>
    </row>
    <row r="59" spans="2:8" ht="30" customHeight="1" x14ac:dyDescent="0.25">
      <c r="B59" s="72" t="s">
        <v>142</v>
      </c>
      <c r="C59" s="71"/>
      <c r="D59" s="67"/>
      <c r="E59" s="67" t="s">
        <v>140</v>
      </c>
      <c r="F59" s="70">
        <f>F60</f>
        <v>11738</v>
      </c>
      <c r="G59" s="54">
        <f>G60</f>
        <v>6832.64</v>
      </c>
      <c r="H59" s="74">
        <f t="shared" si="0"/>
        <v>0.58209575736922814</v>
      </c>
    </row>
    <row r="60" spans="2:8" ht="15" customHeight="1" x14ac:dyDescent="0.25">
      <c r="B60" s="44">
        <v>3</v>
      </c>
      <c r="C60" s="45"/>
      <c r="D60" s="46"/>
      <c r="E60" s="46" t="s">
        <v>4</v>
      </c>
      <c r="F60" s="69">
        <f>F61</f>
        <v>11738</v>
      </c>
      <c r="G60" s="53">
        <f>G61</f>
        <v>6832.64</v>
      </c>
      <c r="H60" s="74">
        <f t="shared" si="0"/>
        <v>0.58209575736922814</v>
      </c>
    </row>
    <row r="61" spans="2:8" ht="15" customHeight="1" x14ac:dyDescent="0.25">
      <c r="B61" s="44">
        <v>32</v>
      </c>
      <c r="C61" s="45"/>
      <c r="D61" s="46"/>
      <c r="E61" s="46" t="s">
        <v>12</v>
      </c>
      <c r="F61" s="69">
        <v>11738</v>
      </c>
      <c r="G61" s="53">
        <f>G62+G64</f>
        <v>6832.64</v>
      </c>
      <c r="H61" s="74">
        <f t="shared" si="0"/>
        <v>0.58209575736922814</v>
      </c>
    </row>
    <row r="62" spans="2:8" ht="15" customHeight="1" x14ac:dyDescent="0.25">
      <c r="B62" s="44"/>
      <c r="C62" s="45">
        <v>321</v>
      </c>
      <c r="D62" s="46"/>
      <c r="E62" s="46" t="s">
        <v>33</v>
      </c>
      <c r="F62" s="69"/>
      <c r="G62" s="53">
        <f>G63</f>
        <v>195</v>
      </c>
      <c r="H62" s="74"/>
    </row>
    <row r="63" spans="2:8" ht="15" customHeight="1" x14ac:dyDescent="0.25">
      <c r="B63" s="44"/>
      <c r="C63" s="45"/>
      <c r="D63" s="46">
        <v>3213</v>
      </c>
      <c r="E63" s="46" t="s">
        <v>84</v>
      </c>
      <c r="F63" s="69"/>
      <c r="G63" s="53">
        <v>195</v>
      </c>
      <c r="H63" s="74"/>
    </row>
    <row r="64" spans="2:8" ht="15" customHeight="1" x14ac:dyDescent="0.25">
      <c r="B64" s="44"/>
      <c r="C64" s="45">
        <v>322</v>
      </c>
      <c r="D64" s="46"/>
      <c r="E64" s="46" t="s">
        <v>86</v>
      </c>
      <c r="F64" s="69"/>
      <c r="G64" s="53">
        <f>G65</f>
        <v>6637.64</v>
      </c>
      <c r="H64" s="74"/>
    </row>
    <row r="65" spans="2:8" ht="15" customHeight="1" x14ac:dyDescent="0.25">
      <c r="B65" s="44"/>
      <c r="C65" s="45"/>
      <c r="D65" s="46">
        <v>3222</v>
      </c>
      <c r="E65" s="46" t="s">
        <v>88</v>
      </c>
      <c r="F65" s="69"/>
      <c r="G65" s="53">
        <v>6637.64</v>
      </c>
      <c r="H65" s="74"/>
    </row>
    <row r="66" spans="2:8" ht="15" customHeight="1" x14ac:dyDescent="0.25"/>
    <row r="67" spans="2:8" ht="30" customHeight="1" x14ac:dyDescent="0.25"/>
    <row r="68" spans="2:8" ht="30" customHeight="1" x14ac:dyDescent="0.25"/>
    <row r="69" spans="2:8" ht="30" customHeight="1" x14ac:dyDescent="0.25"/>
    <row r="72" spans="2:8" x14ac:dyDescent="0.25">
      <c r="B72" s="36"/>
      <c r="C72" s="36"/>
      <c r="D72" s="36"/>
      <c r="E72" s="36"/>
      <c r="F72" s="36"/>
      <c r="G72" s="36"/>
      <c r="H72" s="36"/>
    </row>
    <row r="73" spans="2:8" x14ac:dyDescent="0.25">
      <c r="B73" s="36"/>
      <c r="C73" s="36"/>
      <c r="D73" s="36"/>
      <c r="E73" s="36"/>
      <c r="F73" s="36"/>
      <c r="G73" s="36"/>
      <c r="H73" s="36"/>
    </row>
    <row r="74" spans="2:8" x14ac:dyDescent="0.25">
      <c r="B74" s="36"/>
      <c r="C74" s="36"/>
      <c r="D74" s="36"/>
      <c r="E74" s="36"/>
      <c r="F74" s="36"/>
      <c r="G74" s="36"/>
      <c r="H74" s="36"/>
    </row>
  </sheetData>
  <mergeCells count="10">
    <mergeCell ref="B4:H4"/>
    <mergeCell ref="B6:E6"/>
    <mergeCell ref="B7:E7"/>
    <mergeCell ref="B2:H2"/>
    <mergeCell ref="B13:D13"/>
    <mergeCell ref="B8:D8"/>
    <mergeCell ref="B11:D11"/>
    <mergeCell ref="B12:D12"/>
    <mergeCell ref="B10:D10"/>
    <mergeCell ref="B9:D9"/>
  </mergeCells>
  <pageMargins left="0.7" right="0.7" top="0.75" bottom="0.75" header="0.3" footer="0.3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2</vt:i4>
      </vt:variant>
    </vt:vector>
  </HeadingPairs>
  <TitlesOfParts>
    <vt:vector size="9" baseType="lpstr">
      <vt:lpstr>SAŽETAK</vt:lpstr>
      <vt:lpstr> Račun prihoda i rashoda</vt:lpstr>
      <vt:lpstr>Rashodi prema izvorima finan</vt:lpstr>
      <vt:lpstr>Rashodi prema funkcijskoj k </vt:lpstr>
      <vt:lpstr>Račun financiranja</vt:lpstr>
      <vt:lpstr>Račun fin prema izvorima f</vt:lpstr>
      <vt:lpstr>POSEBNI DIO</vt:lpstr>
      <vt:lpstr>' Račun prihoda i rashoda'!Print_Area</vt:lpstr>
      <vt:lpstr>SAŽETAK!Print_Area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info@emodul.hr</cp:lastModifiedBy>
  <cp:lastPrinted>2025-02-12T11:53:16Z</cp:lastPrinted>
  <dcterms:created xsi:type="dcterms:W3CDTF">2022-08-12T12:51:27Z</dcterms:created>
  <dcterms:modified xsi:type="dcterms:W3CDTF">2025-02-12T11:53:24Z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Tablica ogledni format izvještaja o izvršenju PKDP.xlsx</vt:lpwstr>
  </property>
</Properties>
</file>